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LS720D63C\share\作業関係\2025\竹島・西浦・形原\ブルーカーボン\添付資料\"/>
    </mc:Choice>
  </mc:AlternateContent>
  <xr:revisionPtr revIDLastSave="0" documentId="13_ncr:1_{4F1C83E1-04E8-44F9-8F40-95CE943401CF}" xr6:coauthVersionLast="47" xr6:coauthVersionMax="47" xr10:uidLastSave="{00000000-0000-0000-0000-000000000000}"/>
  <bookViews>
    <workbookView xWindow="-120" yWindow="-120" windowWidth="29040" windowHeight="15840" activeTab="4" xr2:uid="{C2BDBC85-31D6-4330-A8A2-DD806D968774}"/>
  </bookViews>
  <sheets>
    <sheet name="240627結果" sheetId="12" r:id="rId1"/>
    <sheet name="250215結果" sheetId="11" r:id="rId2"/>
    <sheet name="250508結果" sheetId="10" r:id="rId3"/>
    <sheet name="250729結果" sheetId="6" r:id="rId4"/>
    <sheet name="クロロフィル量経年変化" sheetId="9" r:id="rId5"/>
  </sheets>
  <definedNames>
    <definedName name="_xlnm.Print_Area" localSheetId="0">'240627結果'!$A$1:$K$44</definedName>
    <definedName name="_xlnm.Print_Area" localSheetId="1">'250215結果'!$A$1:$K$44</definedName>
    <definedName name="_xlnm.Print_Area" localSheetId="2">'250508結果'!$A$1:$K$44</definedName>
    <definedName name="_xlnm.Print_Area" localSheetId="3">'250729結果'!$A$1:$K$44</definedName>
    <definedName name="_xlnm.Print_Area" localSheetId="4">クロロフィル量経年変化!$A$1:$F$45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24" i="12" l="1"/>
  <c r="H31" i="12" s="1"/>
  <c r="P24" i="12"/>
  <c r="B31" i="12" s="1"/>
  <c r="W14" i="12"/>
  <c r="H21" i="12" s="1"/>
  <c r="K6" i="12"/>
  <c r="K5" i="12"/>
  <c r="P14" i="12" s="1"/>
  <c r="R14" i="12" s="1"/>
  <c r="S14" i="12" s="1"/>
  <c r="W4" i="12"/>
  <c r="K4" i="12"/>
  <c r="P4" i="12" s="1"/>
  <c r="Q14" i="12" l="1"/>
  <c r="B11" i="12"/>
  <c r="R4" i="12"/>
  <c r="S4" i="12" s="1"/>
  <c r="P5" i="12"/>
  <c r="B21" i="12"/>
  <c r="Q24" i="12"/>
  <c r="P15" i="12" s="1"/>
  <c r="H11" i="12"/>
  <c r="R24" i="12"/>
  <c r="S24" i="12" s="1"/>
  <c r="X14" i="12"/>
  <c r="W5" i="12" s="1"/>
  <c r="X24" i="12"/>
  <c r="W15" i="12" s="1"/>
  <c r="H22" i="12" l="1"/>
  <c r="W16" i="12"/>
  <c r="W6" i="12"/>
  <c r="H12" i="12"/>
  <c r="B22" i="12"/>
  <c r="P16" i="12"/>
  <c r="R15" i="12"/>
  <c r="S15" i="12" s="1"/>
  <c r="P6" i="12"/>
  <c r="B12" i="12"/>
  <c r="R5" i="12"/>
  <c r="S5" i="12" s="1"/>
  <c r="B13" i="12" l="1"/>
  <c r="P7" i="12"/>
  <c r="R6" i="12"/>
  <c r="S6" i="12" s="1"/>
  <c r="B23" i="12"/>
  <c r="P17" i="12"/>
  <c r="R16" i="12"/>
  <c r="S16" i="12" s="1"/>
  <c r="W7" i="12"/>
  <c r="H13" i="12"/>
  <c r="H23" i="12"/>
  <c r="W17" i="12"/>
  <c r="P18" i="12" l="1"/>
  <c r="R17" i="12"/>
  <c r="S17" i="12" s="1"/>
  <c r="B24" i="12"/>
  <c r="H24" i="12"/>
  <c r="W18" i="12"/>
  <c r="H14" i="12"/>
  <c r="W8" i="12"/>
  <c r="B14" i="12"/>
  <c r="P8" i="12"/>
  <c r="R7" i="12"/>
  <c r="S7" i="12" s="1"/>
  <c r="P9" i="12" l="1"/>
  <c r="R8" i="12"/>
  <c r="S8" i="12" s="1"/>
  <c r="B15" i="12"/>
  <c r="H15" i="12"/>
  <c r="W9" i="12"/>
  <c r="H25" i="12"/>
  <c r="W19" i="12"/>
  <c r="R18" i="12"/>
  <c r="S18" i="12" s="1"/>
  <c r="P19" i="12"/>
  <c r="B25" i="12"/>
  <c r="B26" i="12" l="1"/>
  <c r="P20" i="12"/>
  <c r="R19" i="12"/>
  <c r="S19" i="12" s="1"/>
  <c r="H16" i="12"/>
  <c r="W10" i="12"/>
  <c r="H26" i="12"/>
  <c r="W20" i="12"/>
  <c r="R9" i="12"/>
  <c r="S9" i="12" s="1"/>
  <c r="B16" i="12"/>
  <c r="P10" i="12"/>
  <c r="B17" i="12" l="1"/>
  <c r="R10" i="12"/>
  <c r="S10" i="12" s="1"/>
  <c r="P11" i="12"/>
  <c r="W21" i="12"/>
  <c r="H27" i="12"/>
  <c r="H17" i="12"/>
  <c r="W11" i="12"/>
  <c r="B27" i="12"/>
  <c r="P21" i="12"/>
  <c r="R20" i="12"/>
  <c r="S20" i="12" s="1"/>
  <c r="H18" i="12" l="1"/>
  <c r="W12" i="12"/>
  <c r="P22" i="12"/>
  <c r="B28" i="12"/>
  <c r="R21" i="12"/>
  <c r="S21" i="12" s="1"/>
  <c r="W22" i="12"/>
  <c r="H28" i="12"/>
  <c r="B18" i="12"/>
  <c r="P12" i="12"/>
  <c r="R11" i="12"/>
  <c r="S11" i="12" s="1"/>
  <c r="H29" i="12" l="1"/>
  <c r="W23" i="12"/>
  <c r="H30" i="12" s="1"/>
  <c r="P13" i="12"/>
  <c r="R12" i="12"/>
  <c r="S12" i="12" s="1"/>
  <c r="B19" i="12"/>
  <c r="T14" i="12"/>
  <c r="P23" i="12"/>
  <c r="R22" i="12"/>
  <c r="S22" i="12" s="1"/>
  <c r="B29" i="12"/>
  <c r="W13" i="12"/>
  <c r="H20" i="12" s="1"/>
  <c r="H19" i="12"/>
  <c r="H32" i="12" l="1"/>
  <c r="B30" i="12"/>
  <c r="R23" i="12"/>
  <c r="S23" i="12" s="1"/>
  <c r="T24" i="12"/>
  <c r="R13" i="12"/>
  <c r="S13" i="12" s="1"/>
  <c r="B20" i="12"/>
  <c r="B32" i="12" l="1"/>
  <c r="W24" i="11" l="1"/>
  <c r="H31" i="11" s="1"/>
  <c r="W14" i="11"/>
  <c r="X24" i="11" s="1"/>
  <c r="K6" i="11"/>
  <c r="P24" i="11" s="1"/>
  <c r="K5" i="11"/>
  <c r="P14" i="11" s="1"/>
  <c r="W4" i="11"/>
  <c r="K4" i="11"/>
  <c r="P4" i="11" s="1"/>
  <c r="W24" i="10"/>
  <c r="H31" i="10" s="1"/>
  <c r="W14" i="10"/>
  <c r="H21" i="10" s="1"/>
  <c r="K6" i="10"/>
  <c r="P24" i="10" s="1"/>
  <c r="K5" i="10"/>
  <c r="P14" i="10" s="1"/>
  <c r="W4" i="10"/>
  <c r="H11" i="10" s="1"/>
  <c r="K4" i="10"/>
  <c r="P4" i="10" s="1"/>
  <c r="B21" i="11" l="1"/>
  <c r="R14" i="11"/>
  <c r="S14" i="11" s="1"/>
  <c r="R24" i="11"/>
  <c r="S24" i="11" s="1"/>
  <c r="B31" i="11"/>
  <c r="H21" i="11"/>
  <c r="Q14" i="11"/>
  <c r="P5" i="11"/>
  <c r="B11" i="11"/>
  <c r="R4" i="11"/>
  <c r="S4" i="11" s="1"/>
  <c r="X14" i="11"/>
  <c r="W5" i="11" s="1"/>
  <c r="Q24" i="11"/>
  <c r="H11" i="11"/>
  <c r="P15" i="11"/>
  <c r="W15" i="11"/>
  <c r="R24" i="10"/>
  <c r="S24" i="10" s="1"/>
  <c r="B31" i="10"/>
  <c r="Q24" i="10"/>
  <c r="P15" i="10" s="1"/>
  <c r="B21" i="10"/>
  <c r="R14" i="10"/>
  <c r="S14" i="10" s="1"/>
  <c r="B11" i="10"/>
  <c r="R4" i="10"/>
  <c r="S4" i="10" s="1"/>
  <c r="Q14" i="10"/>
  <c r="P5" i="10" s="1"/>
  <c r="X14" i="10"/>
  <c r="X24" i="10"/>
  <c r="W15" i="10" s="1"/>
  <c r="W5" i="10"/>
  <c r="W6" i="11" l="1"/>
  <c r="H12" i="11"/>
  <c r="P6" i="11"/>
  <c r="B12" i="11"/>
  <c r="R5" i="11"/>
  <c r="S5" i="11" s="1"/>
  <c r="W16" i="11"/>
  <c r="H22" i="11"/>
  <c r="P16" i="11"/>
  <c r="R15" i="11"/>
  <c r="S15" i="11" s="1"/>
  <c r="B22" i="11"/>
  <c r="W16" i="10"/>
  <c r="H22" i="10"/>
  <c r="P6" i="10"/>
  <c r="B12" i="10"/>
  <c r="R5" i="10"/>
  <c r="S5" i="10" s="1"/>
  <c r="P16" i="10"/>
  <c r="B22" i="10"/>
  <c r="R15" i="10"/>
  <c r="S15" i="10" s="1"/>
  <c r="W6" i="10"/>
  <c r="H12" i="10"/>
  <c r="B23" i="11" l="1"/>
  <c r="R16" i="11"/>
  <c r="S16" i="11" s="1"/>
  <c r="P17" i="11"/>
  <c r="H23" i="11"/>
  <c r="W17" i="11"/>
  <c r="P7" i="11"/>
  <c r="R6" i="11"/>
  <c r="S6" i="11" s="1"/>
  <c r="B13" i="11"/>
  <c r="W7" i="11"/>
  <c r="H13" i="11"/>
  <c r="H13" i="10"/>
  <c r="W7" i="10"/>
  <c r="R16" i="10"/>
  <c r="S16" i="10" s="1"/>
  <c r="P17" i="10"/>
  <c r="B23" i="10"/>
  <c r="B13" i="10"/>
  <c r="P7" i="10"/>
  <c r="R6" i="10"/>
  <c r="S6" i="10" s="1"/>
  <c r="W17" i="10"/>
  <c r="H23" i="10"/>
  <c r="H14" i="11" l="1"/>
  <c r="W8" i="11"/>
  <c r="B14" i="11"/>
  <c r="P8" i="11"/>
  <c r="R7" i="11"/>
  <c r="S7" i="11" s="1"/>
  <c r="H24" i="11"/>
  <c r="W18" i="11"/>
  <c r="P18" i="11"/>
  <c r="B24" i="11"/>
  <c r="R17" i="11"/>
  <c r="S17" i="11" s="1"/>
  <c r="H24" i="10"/>
  <c r="W18" i="10"/>
  <c r="R7" i="10"/>
  <c r="S7" i="10" s="1"/>
  <c r="B14" i="10"/>
  <c r="P8" i="10"/>
  <c r="B24" i="10"/>
  <c r="R17" i="10"/>
  <c r="S17" i="10" s="1"/>
  <c r="P18" i="10"/>
  <c r="H14" i="10"/>
  <c r="W8" i="10"/>
  <c r="R18" i="11" l="1"/>
  <c r="S18" i="11" s="1"/>
  <c r="B25" i="11"/>
  <c r="P19" i="11"/>
  <c r="H25" i="11"/>
  <c r="W19" i="11"/>
  <c r="P9" i="11"/>
  <c r="B15" i="11"/>
  <c r="R8" i="11"/>
  <c r="S8" i="11" s="1"/>
  <c r="H15" i="11"/>
  <c r="W9" i="11"/>
  <c r="W19" i="10"/>
  <c r="H25" i="10"/>
  <c r="H15" i="10"/>
  <c r="W9" i="10"/>
  <c r="P19" i="10"/>
  <c r="B25" i="10"/>
  <c r="R18" i="10"/>
  <c r="S18" i="10" s="1"/>
  <c r="B15" i="10"/>
  <c r="P9" i="10"/>
  <c r="R8" i="10"/>
  <c r="S8" i="10" s="1"/>
  <c r="H16" i="11" l="1"/>
  <c r="W10" i="11"/>
  <c r="H26" i="11"/>
  <c r="W20" i="11"/>
  <c r="B26" i="11"/>
  <c r="P20" i="11"/>
  <c r="R19" i="11"/>
  <c r="S19" i="11" s="1"/>
  <c r="R9" i="11"/>
  <c r="S9" i="11" s="1"/>
  <c r="B16" i="11"/>
  <c r="P10" i="11"/>
  <c r="H26" i="10"/>
  <c r="W20" i="10"/>
  <c r="P10" i="10"/>
  <c r="B16" i="10"/>
  <c r="R9" i="10"/>
  <c r="S9" i="10" s="1"/>
  <c r="B26" i="10"/>
  <c r="P20" i="10"/>
  <c r="R19" i="10"/>
  <c r="S19" i="10" s="1"/>
  <c r="H16" i="10"/>
  <c r="W10" i="10"/>
  <c r="H27" i="11" l="1"/>
  <c r="W21" i="11"/>
  <c r="B17" i="11"/>
  <c r="P11" i="11"/>
  <c r="R10" i="11"/>
  <c r="S10" i="11" s="1"/>
  <c r="P21" i="11"/>
  <c r="B27" i="11"/>
  <c r="R20" i="11"/>
  <c r="S20" i="11" s="1"/>
  <c r="W11" i="11"/>
  <c r="H17" i="11"/>
  <c r="H17" i="10"/>
  <c r="W11" i="10"/>
  <c r="B27" i="10"/>
  <c r="P21" i="10"/>
  <c r="R20" i="10"/>
  <c r="S20" i="10" s="1"/>
  <c r="W21" i="10"/>
  <c r="H27" i="10"/>
  <c r="B17" i="10"/>
  <c r="P11" i="10"/>
  <c r="R10" i="10"/>
  <c r="S10" i="10" s="1"/>
  <c r="H18" i="11" l="1"/>
  <c r="W12" i="11"/>
  <c r="R21" i="11"/>
  <c r="S21" i="11" s="1"/>
  <c r="P22" i="11"/>
  <c r="B28" i="11"/>
  <c r="P12" i="11"/>
  <c r="R11" i="11"/>
  <c r="S11" i="11" s="1"/>
  <c r="B18" i="11"/>
  <c r="H28" i="11"/>
  <c r="W22" i="11"/>
  <c r="P12" i="10"/>
  <c r="R11" i="10"/>
  <c r="S11" i="10" s="1"/>
  <c r="B18" i="10"/>
  <c r="W22" i="10"/>
  <c r="H28" i="10"/>
  <c r="B28" i="10"/>
  <c r="R21" i="10"/>
  <c r="S21" i="10" s="1"/>
  <c r="P22" i="10"/>
  <c r="W12" i="10"/>
  <c r="H18" i="10"/>
  <c r="H29" i="11" l="1"/>
  <c r="W23" i="11"/>
  <c r="H30" i="11" s="1"/>
  <c r="P13" i="11"/>
  <c r="R12" i="11"/>
  <c r="S12" i="11" s="1"/>
  <c r="B19" i="11"/>
  <c r="P23" i="11"/>
  <c r="B29" i="11"/>
  <c r="R22" i="11"/>
  <c r="S22" i="11" s="1"/>
  <c r="H19" i="11"/>
  <c r="W13" i="11"/>
  <c r="H20" i="11" s="1"/>
  <c r="H19" i="10"/>
  <c r="W13" i="10"/>
  <c r="H20" i="10" s="1"/>
  <c r="B29" i="10"/>
  <c r="P23" i="10"/>
  <c r="R22" i="10"/>
  <c r="S22" i="10" s="1"/>
  <c r="W23" i="10"/>
  <c r="H30" i="10" s="1"/>
  <c r="H32" i="10" s="1"/>
  <c r="H29" i="10"/>
  <c r="R12" i="10"/>
  <c r="S12" i="10" s="1"/>
  <c r="B19" i="10"/>
  <c r="P13" i="10"/>
  <c r="B20" i="11" l="1"/>
  <c r="R13" i="11"/>
  <c r="S13" i="11" s="1"/>
  <c r="T14" i="11"/>
  <c r="R23" i="11"/>
  <c r="S23" i="11" s="1"/>
  <c r="B30" i="11"/>
  <c r="B32" i="11" s="1"/>
  <c r="T24" i="11"/>
  <c r="H32" i="11"/>
  <c r="B20" i="10"/>
  <c r="R13" i="10"/>
  <c r="S13" i="10" s="1"/>
  <c r="T14" i="10"/>
  <c r="R23" i="10"/>
  <c r="S23" i="10" s="1"/>
  <c r="B30" i="10"/>
  <c r="B32" i="10" s="1"/>
  <c r="T24" i="10"/>
  <c r="C3" i="9" l="1"/>
  <c r="G5" i="9" s="1"/>
  <c r="T14" i="6"/>
  <c r="Q14" i="6"/>
  <c r="C11" i="9"/>
  <c r="D15" i="9" s="1"/>
  <c r="E15" i="9" s="1"/>
  <c r="F15" i="9" s="1"/>
  <c r="D7" i="9" l="1"/>
  <c r="E7" i="9"/>
  <c r="F7" i="9" s="1"/>
  <c r="K4" i="6" l="1"/>
  <c r="W4" i="6" l="1"/>
  <c r="H11" i="6" s="1"/>
  <c r="W14" i="6"/>
  <c r="W24" i="6"/>
  <c r="H31" i="6" s="1"/>
  <c r="P4" i="6"/>
  <c r="B11" i="6" s="1"/>
  <c r="K5" i="6"/>
  <c r="P14" i="6" s="1"/>
  <c r="R14" i="6" s="1"/>
  <c r="S14" i="6" s="1"/>
  <c r="K6" i="6"/>
  <c r="P24" i="6" s="1"/>
  <c r="R24" i="6" s="1"/>
  <c r="S24" i="6" s="1"/>
  <c r="X24" i="6" l="1"/>
  <c r="W15" i="6" s="1"/>
  <c r="W16" i="6" s="1"/>
  <c r="W17" i="6" s="1"/>
  <c r="W18" i="6" s="1"/>
  <c r="W19" i="6" s="1"/>
  <c r="W20" i="6" s="1"/>
  <c r="W21" i="6" s="1"/>
  <c r="W22" i="6" s="1"/>
  <c r="W23" i="6" s="1"/>
  <c r="X14" i="6"/>
  <c r="W5" i="6" s="1"/>
  <c r="W6" i="6" s="1"/>
  <c r="W7" i="6" s="1"/>
  <c r="W8" i="6" s="1"/>
  <c r="W9" i="6" s="1"/>
  <c r="W10" i="6" s="1"/>
  <c r="W11" i="6" s="1"/>
  <c r="W12" i="6" s="1"/>
  <c r="W13" i="6" s="1"/>
  <c r="P5" i="6"/>
  <c r="R4" i="6"/>
  <c r="S4" i="6" s="1"/>
  <c r="P6" i="6"/>
  <c r="R5" i="6"/>
  <c r="S5" i="6" s="1"/>
  <c r="Q24" i="6"/>
  <c r="P15" i="6" s="1"/>
  <c r="B21" i="6"/>
  <c r="B31" i="6"/>
  <c r="H21" i="6"/>
  <c r="R15" i="6" l="1"/>
  <c r="S15" i="6" s="1"/>
  <c r="P16" i="6"/>
  <c r="P7" i="6"/>
  <c r="R6" i="6"/>
  <c r="S6" i="6" s="1"/>
  <c r="H12" i="6"/>
  <c r="H22" i="6"/>
  <c r="B12" i="6"/>
  <c r="B22" i="6"/>
  <c r="R7" i="6" l="1"/>
  <c r="S7" i="6" s="1"/>
  <c r="P8" i="6"/>
  <c r="P17" i="6"/>
  <c r="R16" i="6"/>
  <c r="S16" i="6" s="1"/>
  <c r="B23" i="6"/>
  <c r="H23" i="6"/>
  <c r="B13" i="6"/>
  <c r="H13" i="6"/>
  <c r="R17" i="6" l="1"/>
  <c r="S17" i="6" s="1"/>
  <c r="P18" i="6"/>
  <c r="P9" i="6"/>
  <c r="R8" i="6"/>
  <c r="S8" i="6" s="1"/>
  <c r="B14" i="6"/>
  <c r="H14" i="6"/>
  <c r="H24" i="6"/>
  <c r="B24" i="6"/>
  <c r="R18" i="6" l="1"/>
  <c r="S18" i="6" s="1"/>
  <c r="P19" i="6"/>
  <c r="R9" i="6"/>
  <c r="S9" i="6" s="1"/>
  <c r="P10" i="6"/>
  <c r="B25" i="6"/>
  <c r="H25" i="6"/>
  <c r="H15" i="6"/>
  <c r="B15" i="6"/>
  <c r="P11" i="6" l="1"/>
  <c r="R10" i="6"/>
  <c r="S10" i="6" s="1"/>
  <c r="R19" i="6"/>
  <c r="S19" i="6" s="1"/>
  <c r="P20" i="6"/>
  <c r="B16" i="6"/>
  <c r="H16" i="6"/>
  <c r="H26" i="6"/>
  <c r="B26" i="6"/>
  <c r="R20" i="6" l="1"/>
  <c r="S20" i="6" s="1"/>
  <c r="P21" i="6"/>
  <c r="R11" i="6"/>
  <c r="S11" i="6" s="1"/>
  <c r="P12" i="6"/>
  <c r="B27" i="6"/>
  <c r="H17" i="6"/>
  <c r="H27" i="6"/>
  <c r="B17" i="6"/>
  <c r="P13" i="6" l="1"/>
  <c r="R13" i="6" s="1"/>
  <c r="S13" i="6" s="1"/>
  <c r="R12" i="6"/>
  <c r="S12" i="6" s="1"/>
  <c r="R21" i="6"/>
  <c r="S21" i="6" s="1"/>
  <c r="P22" i="6"/>
  <c r="H28" i="6"/>
  <c r="H18" i="6"/>
  <c r="B18" i="6"/>
  <c r="B28" i="6"/>
  <c r="R22" i="6" l="1"/>
  <c r="S22" i="6" s="1"/>
  <c r="P23" i="6"/>
  <c r="R23" i="6" s="1"/>
  <c r="S23" i="6" s="1"/>
  <c r="B29" i="6"/>
  <c r="B19" i="6"/>
  <c r="H20" i="6"/>
  <c r="H19" i="6"/>
  <c r="H30" i="6"/>
  <c r="H29" i="6"/>
  <c r="T24" i="6" l="1"/>
  <c r="H32" i="6"/>
  <c r="B20" i="6"/>
  <c r="B30" i="6"/>
  <c r="B32" i="6" l="1"/>
</calcChain>
</file>

<file path=xl/sharedStrings.xml><?xml version="1.0" encoding="utf-8"?>
<sst xmlns="http://schemas.openxmlformats.org/spreadsheetml/2006/main" count="123" uniqueCount="45">
  <si>
    <t>表層より</t>
    <rPh sb="0" eb="2">
      <t>ヒョウソウ</t>
    </rPh>
    <phoneticPr fontId="1"/>
  </si>
  <si>
    <t>St.2</t>
    <phoneticPr fontId="1"/>
  </si>
  <si>
    <t>St.3</t>
    <phoneticPr fontId="1"/>
  </si>
  <si>
    <t>St.4</t>
    <phoneticPr fontId="1"/>
  </si>
  <si>
    <t>St.5</t>
  </si>
  <si>
    <t>St.6</t>
  </si>
  <si>
    <t>St.7</t>
  </si>
  <si>
    <t>St.8</t>
    <phoneticPr fontId="1"/>
  </si>
  <si>
    <t>St.9</t>
    <phoneticPr fontId="1"/>
  </si>
  <si>
    <t>　g/m2</t>
    <phoneticPr fontId="1"/>
  </si>
  <si>
    <t>kg/ha</t>
    <phoneticPr fontId="1"/>
  </si>
  <si>
    <t>合計</t>
    <rPh sb="0" eb="2">
      <t>ゴウケイ</t>
    </rPh>
    <phoneticPr fontId="1"/>
  </si>
  <si>
    <t>表層より
（cm）</t>
    <rPh sb="0" eb="2">
      <t>ヒョウソウ</t>
    </rPh>
    <phoneticPr fontId="1"/>
  </si>
  <si>
    <t>St.2～St.9
平均</t>
    <rPh sb="10" eb="12">
      <t>ヘイキン</t>
    </rPh>
    <phoneticPr fontId="1"/>
  </si>
  <si>
    <t>St.1
（対照）</t>
    <rPh sb="6" eb="8">
      <t>タイショウ</t>
    </rPh>
    <phoneticPr fontId="1"/>
  </si>
  <si>
    <t>μg/cm2</t>
    <phoneticPr fontId="1"/>
  </si>
  <si>
    <t>クロロフィルa量（mg/m2）</t>
    <phoneticPr fontId="1"/>
  </si>
  <si>
    <t>クロロフィルa量
（mg/m2）</t>
    <phoneticPr fontId="1"/>
  </si>
  <si>
    <t>モニタリング実施日</t>
    <rPh sb="6" eb="9">
      <t>ジッシビ</t>
    </rPh>
    <phoneticPr fontId="1"/>
  </si>
  <si>
    <t>※ベントトーチは、砂面等の気質表面の微細な藻類のクロロフィルa量を計測可能な機器である。既往論文において、藍藻類が繁茂する河川では、厚みがある場合（＞2㎜）はベントトーチから射出されるLEDが減衰し、ベントトーチ値の精度が低下する可能性が示唆された（Echenique-Subiabre I.et al.,2016）。また、類似の携帯式蛍光光度計における測定結果と厚さ3～4mmの試料を採取して行った従来法との比較で正の比例関係を示し鉛直方向に数mm単位の精度で観測できる可能性が示唆された（高尾ほか，2006）
本モニタリングにおいて、ベントトーチによる計測は表層より1cmごとに試料を押し出して切断し、表層より2cmまで各断面を測定した。計測結果から、耕耘範囲から離れたSt.1は対照区とし、St.1を除いたSt.2～St.9の平均値を求め、1cmごとのクロロフィルa量を算出した。既往文献から、本モニタリングにおけるベントトーチの鉛直方向の観測範囲は1mmと仮定し、各1cmごとに算出したクロロフィルa量の間は相対的に減少すると想定して、深さ1mmごとのクロロフィルa量を規定した。
算出した表層から2cmまでのクロロフィルa量の合計を単位面積当たりの吸収量算定に用いた。
同様に、対照区における表層から2cmまでのクロロフィルa量の合計から単位面積当たりの吸収量を算出し、耕耘を行わない場合の当該干潟の吸収量（ベースライン）とした。</t>
    <rPh sb="9" eb="10">
      <t>サ</t>
    </rPh>
    <rPh sb="10" eb="11">
      <t>メン</t>
    </rPh>
    <rPh sb="11" eb="12">
      <t>トウ</t>
    </rPh>
    <rPh sb="13" eb="17">
      <t>キシツヒョウメン</t>
    </rPh>
    <rPh sb="18" eb="20">
      <t>ビサイ</t>
    </rPh>
    <rPh sb="21" eb="23">
      <t>ソウルイ</t>
    </rPh>
    <rPh sb="31" eb="32">
      <t>リョウ</t>
    </rPh>
    <rPh sb="33" eb="37">
      <t>ケイソクカノウ</t>
    </rPh>
    <rPh sb="38" eb="40">
      <t>キキ</t>
    </rPh>
    <rPh sb="44" eb="48">
      <t>キオウロンブン</t>
    </rPh>
    <rPh sb="53" eb="56">
      <t>ランソウルイ</t>
    </rPh>
    <rPh sb="57" eb="59">
      <t>ハンモ</t>
    </rPh>
    <rPh sb="61" eb="63">
      <t>カセン</t>
    </rPh>
    <rPh sb="66" eb="67">
      <t>アツ</t>
    </rPh>
    <rPh sb="71" eb="73">
      <t>バアイ</t>
    </rPh>
    <rPh sb="87" eb="89">
      <t>シャシュツ</t>
    </rPh>
    <rPh sb="96" eb="98">
      <t>ゲンスイ</t>
    </rPh>
    <rPh sb="106" eb="107">
      <t>チ</t>
    </rPh>
    <rPh sb="108" eb="110">
      <t>セイド</t>
    </rPh>
    <rPh sb="162" eb="164">
      <t>ルイジ</t>
    </rPh>
    <rPh sb="165" eb="173">
      <t>ケイタイシキケイコウコウドケイ</t>
    </rPh>
    <rPh sb="177" eb="181">
      <t>ソクテイケッカ</t>
    </rPh>
    <rPh sb="182" eb="183">
      <t>アツ</t>
    </rPh>
    <rPh sb="190" eb="192">
      <t>シリョウ</t>
    </rPh>
    <rPh sb="200" eb="203">
      <t>ジュウライホウ</t>
    </rPh>
    <rPh sb="205" eb="207">
      <t>ヒカク</t>
    </rPh>
    <rPh sb="208" eb="209">
      <t>セイ</t>
    </rPh>
    <rPh sb="210" eb="214">
      <t>ヒレイカンケイ</t>
    </rPh>
    <rPh sb="215" eb="216">
      <t>シメ</t>
    </rPh>
    <rPh sb="231" eb="233">
      <t>カンソク</t>
    </rPh>
    <rPh sb="236" eb="239">
      <t>カノウセイ</t>
    </rPh>
    <rPh sb="240" eb="242">
      <t>シサ</t>
    </rPh>
    <rPh sb="246" eb="248">
      <t>タカオ</t>
    </rPh>
    <rPh sb="257" eb="258">
      <t>ホン</t>
    </rPh>
    <rPh sb="278" eb="280">
      <t>ケイソク</t>
    </rPh>
    <rPh sb="328" eb="332">
      <t>コウウンハンイ</t>
    </rPh>
    <rPh sb="334" eb="335">
      <t>ハナ</t>
    </rPh>
    <rPh sb="342" eb="345">
      <t>タイショウク</t>
    </rPh>
    <rPh sb="353" eb="354">
      <t>ノゾ</t>
    </rPh>
    <rPh sb="370" eb="371">
      <t>モト</t>
    </rPh>
    <rPh sb="386" eb="387">
      <t>リョウ</t>
    </rPh>
    <rPh sb="393" eb="397">
      <t>キオウブンケン</t>
    </rPh>
    <rPh sb="400" eb="401">
      <t>ホン</t>
    </rPh>
    <rPh sb="432" eb="434">
      <t>カテイ</t>
    </rPh>
    <rPh sb="436" eb="437">
      <t>カク</t>
    </rPh>
    <rPh sb="443" eb="445">
      <t>サンシュツ</t>
    </rPh>
    <rPh sb="454" eb="455">
      <t>リョウ</t>
    </rPh>
    <rPh sb="456" eb="457">
      <t>カン</t>
    </rPh>
    <rPh sb="458" eb="461">
      <t>ソウタイテキ</t>
    </rPh>
    <rPh sb="462" eb="464">
      <t>ゲンショウ</t>
    </rPh>
    <rPh sb="467" eb="469">
      <t>ソウテイ</t>
    </rPh>
    <rPh sb="472" eb="473">
      <t>フカ</t>
    </rPh>
    <rPh sb="487" eb="488">
      <t>リョウ</t>
    </rPh>
    <rPh sb="489" eb="491">
      <t>キテイ</t>
    </rPh>
    <rPh sb="495" eb="497">
      <t>サンシュツ</t>
    </rPh>
    <rPh sb="499" eb="501">
      <t>ヒョウソウ</t>
    </rPh>
    <rPh sb="516" eb="517">
      <t>リョウ</t>
    </rPh>
    <rPh sb="518" eb="520">
      <t>ゴウケイ</t>
    </rPh>
    <rPh sb="521" eb="526">
      <t>タンイメンセキア</t>
    </rPh>
    <rPh sb="529" eb="532">
      <t>キュウシュウリョウ</t>
    </rPh>
    <rPh sb="532" eb="534">
      <t>サンテイ</t>
    </rPh>
    <rPh sb="535" eb="536">
      <t>モチ</t>
    </rPh>
    <rPh sb="540" eb="542">
      <t>ドウヨウ</t>
    </rPh>
    <rPh sb="570" eb="572">
      <t>ゴウケイ</t>
    </rPh>
    <rPh sb="586" eb="588">
      <t>サンシュツ</t>
    </rPh>
    <rPh sb="590" eb="592">
      <t>コウウン</t>
    </rPh>
    <rPh sb="593" eb="594">
      <t>オコナ</t>
    </rPh>
    <rPh sb="597" eb="599">
      <t>バアイ</t>
    </rPh>
    <rPh sb="600" eb="604">
      <t>トウガイヒガタ</t>
    </rPh>
    <rPh sb="605" eb="608">
      <t>キュウシュウリョウ</t>
    </rPh>
    <phoneticPr fontId="1"/>
  </si>
  <si>
    <t>2024
6/27</t>
    <phoneticPr fontId="1"/>
  </si>
  <si>
    <t>2025
2/15</t>
    <phoneticPr fontId="1"/>
  </si>
  <si>
    <t xml:space="preserve">
5/8</t>
    <phoneticPr fontId="1"/>
  </si>
  <si>
    <t xml:space="preserve">
7/29</t>
    <phoneticPr fontId="1"/>
  </si>
  <si>
    <t>年間減衰率</t>
    <rPh sb="0" eb="2">
      <t>ネンカン</t>
    </rPh>
    <rPh sb="2" eb="4">
      <t>ゲンスイ</t>
    </rPh>
    <rPh sb="4" eb="5">
      <t>リツ</t>
    </rPh>
    <phoneticPr fontId="1"/>
  </si>
  <si>
    <t>表1-1　竹島干潟におけるクロロフィルa量（モニタリング日：2024年6月27日）</t>
    <rPh sb="0" eb="1">
      <t>ヒョウ</t>
    </rPh>
    <rPh sb="5" eb="9">
      <t>タケシマヒガタ</t>
    </rPh>
    <rPh sb="20" eb="21">
      <t>リョウ</t>
    </rPh>
    <phoneticPr fontId="1"/>
  </si>
  <si>
    <t>表1-2　計測結果より規定した1mmごとのクロロフィルa量
（耕耘範囲内）</t>
    <rPh sb="0" eb="1">
      <t>ヒョウ</t>
    </rPh>
    <rPh sb="5" eb="9">
      <t>ケイソクケッカ</t>
    </rPh>
    <rPh sb="11" eb="13">
      <t>キテイ</t>
    </rPh>
    <rPh sb="28" eb="29">
      <t>リョウ</t>
    </rPh>
    <rPh sb="31" eb="33">
      <t>コウウン</t>
    </rPh>
    <rPh sb="33" eb="35">
      <t>ハンイ</t>
    </rPh>
    <rPh sb="35" eb="36">
      <t>ナイ</t>
    </rPh>
    <phoneticPr fontId="1"/>
  </si>
  <si>
    <t>表1-3　計測結果より規定した1mmごとのクロロフィルa量
（対照）</t>
    <rPh sb="0" eb="1">
      <t>ヒョウ</t>
    </rPh>
    <rPh sb="5" eb="9">
      <t>ケイソクケッカ</t>
    </rPh>
    <rPh sb="11" eb="13">
      <t>キテイ</t>
    </rPh>
    <rPh sb="28" eb="29">
      <t>リョウ</t>
    </rPh>
    <rPh sb="31" eb="33">
      <t>タイショウ</t>
    </rPh>
    <phoneticPr fontId="1"/>
  </si>
  <si>
    <t>表2-1　竹島干潟におけるクロロフィルa量（モニタリング日：2025年2月15日）</t>
    <rPh sb="0" eb="1">
      <t>ヒョウ</t>
    </rPh>
    <rPh sb="5" eb="9">
      <t>タケシマヒガタ</t>
    </rPh>
    <rPh sb="20" eb="21">
      <t>リョウ</t>
    </rPh>
    <rPh sb="28" eb="29">
      <t>ビ</t>
    </rPh>
    <rPh sb="34" eb="35">
      <t>ネン</t>
    </rPh>
    <rPh sb="36" eb="37">
      <t>ガツ</t>
    </rPh>
    <rPh sb="39" eb="40">
      <t>ニチ</t>
    </rPh>
    <phoneticPr fontId="1"/>
  </si>
  <si>
    <t>表2-2　計測結果より規定した1mmごとのクロロフィルa量
（耕耘範囲内）</t>
    <rPh sb="0" eb="1">
      <t>ヒョウ</t>
    </rPh>
    <rPh sb="5" eb="9">
      <t>ケイソクケッカ</t>
    </rPh>
    <rPh sb="11" eb="13">
      <t>キテイ</t>
    </rPh>
    <rPh sb="28" eb="29">
      <t>リョウ</t>
    </rPh>
    <rPh sb="31" eb="33">
      <t>コウウン</t>
    </rPh>
    <rPh sb="33" eb="35">
      <t>ハンイ</t>
    </rPh>
    <rPh sb="35" eb="36">
      <t>ナイ</t>
    </rPh>
    <phoneticPr fontId="1"/>
  </si>
  <si>
    <t>表2-3　計測結果より規定した1mmごとのクロロフィルa量
（対照）</t>
    <rPh sb="0" eb="1">
      <t>ヒョウ</t>
    </rPh>
    <rPh sb="5" eb="9">
      <t>ケイソクケッカ</t>
    </rPh>
    <rPh sb="11" eb="13">
      <t>キテイ</t>
    </rPh>
    <rPh sb="28" eb="29">
      <t>リョウ</t>
    </rPh>
    <rPh sb="31" eb="33">
      <t>タイショウ</t>
    </rPh>
    <phoneticPr fontId="1"/>
  </si>
  <si>
    <t>表3-1　竹島干潟におけるクロロフィルa量（モニタリング日：2025年5月8日）</t>
    <rPh sb="0" eb="1">
      <t>ヒョウ</t>
    </rPh>
    <rPh sb="5" eb="9">
      <t>タケシマヒガタ</t>
    </rPh>
    <rPh sb="20" eb="21">
      <t>リョウ</t>
    </rPh>
    <phoneticPr fontId="1"/>
  </si>
  <si>
    <t>表3-2　計測結果より規定した1mmごとのクロロフィルa量
（耕耘範囲内）</t>
    <rPh sb="0" eb="1">
      <t>ヒョウ</t>
    </rPh>
    <rPh sb="5" eb="9">
      <t>ケイソクケッカ</t>
    </rPh>
    <rPh sb="11" eb="13">
      <t>キテイ</t>
    </rPh>
    <rPh sb="28" eb="29">
      <t>リョウ</t>
    </rPh>
    <rPh sb="31" eb="33">
      <t>コウウン</t>
    </rPh>
    <rPh sb="33" eb="35">
      <t>ハンイ</t>
    </rPh>
    <rPh sb="35" eb="36">
      <t>ナイ</t>
    </rPh>
    <phoneticPr fontId="1"/>
  </si>
  <si>
    <t>表3-3　計測結果より規定した1mmごとのクロロフィルa量
（対照）</t>
    <rPh sb="0" eb="1">
      <t>ヒョウ</t>
    </rPh>
    <rPh sb="5" eb="9">
      <t>ケイソクケッカ</t>
    </rPh>
    <rPh sb="11" eb="13">
      <t>キテイ</t>
    </rPh>
    <rPh sb="28" eb="29">
      <t>リョウ</t>
    </rPh>
    <rPh sb="31" eb="33">
      <t>タイショウ</t>
    </rPh>
    <phoneticPr fontId="1"/>
  </si>
  <si>
    <t>表4-1　竹島干潟におけるクロロフィルa量（モニタリング日：2025年7月29日）</t>
    <rPh sb="0" eb="1">
      <t>ヒョウ</t>
    </rPh>
    <rPh sb="5" eb="9">
      <t>タケシマヒガタ</t>
    </rPh>
    <rPh sb="20" eb="21">
      <t>リョウ</t>
    </rPh>
    <phoneticPr fontId="1"/>
  </si>
  <si>
    <t>表4-2　計測結果より規定した1mmごとのクロロフィルa量
（耕耘範囲内）</t>
    <rPh sb="0" eb="1">
      <t>ヒョウ</t>
    </rPh>
    <rPh sb="5" eb="9">
      <t>ケイソクケッカ</t>
    </rPh>
    <rPh sb="11" eb="13">
      <t>キテイ</t>
    </rPh>
    <rPh sb="28" eb="29">
      <t>リョウ</t>
    </rPh>
    <rPh sb="31" eb="33">
      <t>コウウン</t>
    </rPh>
    <rPh sb="33" eb="35">
      <t>ハンイ</t>
    </rPh>
    <rPh sb="35" eb="36">
      <t>ナイ</t>
    </rPh>
    <phoneticPr fontId="1"/>
  </si>
  <si>
    <t>表4-3　計測結果より規定した1mmごとのクロロフィルa量
（対照）</t>
    <rPh sb="0" eb="1">
      <t>ヒョウ</t>
    </rPh>
    <rPh sb="5" eb="9">
      <t>ケイソクケッカ</t>
    </rPh>
    <rPh sb="11" eb="13">
      <t>キテイ</t>
    </rPh>
    <rPh sb="28" eb="29">
      <t>リョウ</t>
    </rPh>
    <rPh sb="31" eb="33">
      <t>タイショウ</t>
    </rPh>
    <phoneticPr fontId="1"/>
  </si>
  <si>
    <t>表5-1　合計クロロフィルa量の年間推移及び推定年平均量（耕耘範囲内）</t>
    <rPh sb="16" eb="18">
      <t>ネンカン</t>
    </rPh>
    <rPh sb="18" eb="20">
      <t>スイイ</t>
    </rPh>
    <rPh sb="20" eb="21">
      <t>オヨ</t>
    </rPh>
    <rPh sb="22" eb="24">
      <t>スイテイ</t>
    </rPh>
    <rPh sb="24" eb="27">
      <t>ネンヘイキン</t>
    </rPh>
    <rPh sb="27" eb="28">
      <t>リョウ</t>
    </rPh>
    <phoneticPr fontId="1"/>
  </si>
  <si>
    <t>表5-2　合計クロロフィルa量の年間推移及び推定年平均量（対照（ベースライン））</t>
    <rPh sb="16" eb="18">
      <t>ネンカン</t>
    </rPh>
    <rPh sb="18" eb="20">
      <t>スイイ</t>
    </rPh>
    <rPh sb="20" eb="21">
      <t>オヨ</t>
    </rPh>
    <rPh sb="22" eb="24">
      <t>スイテイ</t>
    </rPh>
    <rPh sb="24" eb="27">
      <t>ネンヘイキン</t>
    </rPh>
    <rPh sb="27" eb="28">
      <t>リョウ</t>
    </rPh>
    <rPh sb="29" eb="31">
      <t>タイショウ</t>
    </rPh>
    <phoneticPr fontId="1"/>
  </si>
  <si>
    <t>吸収量
（y=0.0774x-1.3447）</t>
    <rPh sb="0" eb="2">
      <t>キュウシュウ</t>
    </rPh>
    <rPh sb="2" eb="3">
      <t>リョウ</t>
    </rPh>
    <phoneticPr fontId="1"/>
  </si>
  <si>
    <t>2024年6月から2025年5月にかけて耕耘範囲内のクロロフィルa量は減衰している。このことから、耕耘の効果は耕耘直後をピークに徐々に減衰し、耕耘直前が最低になることが示唆される。減衰率は毎年同様と仮定し、2024年6月と2025年5月のクロロフィルa量から減衰率を算出し、2025年7月のクロロフィルa量に減衰率をかけて2025年度の最低クロロフィルa量を推定した。
2025年7月のクロロフィルa量と算出した推定最低クロロフィルa量の平均を2025年度のクロロフィルa量とし、関係式を用いて吸収量を算定した。
対照（ベースライン）についても同様に、減衰率及び推定最低クロロフィルa量を算出し、2025年7月のクロロフィルa量と算出した推定最低クロロフィルa量の平均を2025年度のクロロフィルa量とし、ベースラインの吸収量算定に用いた。</t>
    <rPh sb="4" eb="5">
      <t>ネン</t>
    </rPh>
    <rPh sb="6" eb="7">
      <t>ガツ</t>
    </rPh>
    <rPh sb="13" eb="14">
      <t>ネン</t>
    </rPh>
    <rPh sb="15" eb="16">
      <t>ガツ</t>
    </rPh>
    <rPh sb="20" eb="22">
      <t>コウウン</t>
    </rPh>
    <rPh sb="22" eb="24">
      <t>ハンイ</t>
    </rPh>
    <rPh sb="24" eb="25">
      <t>ナイ</t>
    </rPh>
    <rPh sb="33" eb="34">
      <t>リョウ</t>
    </rPh>
    <rPh sb="35" eb="37">
      <t>ゲンスイ</t>
    </rPh>
    <rPh sb="49" eb="51">
      <t>コウウン</t>
    </rPh>
    <rPh sb="52" eb="54">
      <t>コウカ</t>
    </rPh>
    <rPh sb="55" eb="57">
      <t>コウウン</t>
    </rPh>
    <rPh sb="57" eb="59">
      <t>チョクゴ</t>
    </rPh>
    <rPh sb="64" eb="66">
      <t>ジョジョ</t>
    </rPh>
    <rPh sb="67" eb="69">
      <t>ゲンスイ</t>
    </rPh>
    <rPh sb="71" eb="73">
      <t>コウウン</t>
    </rPh>
    <rPh sb="73" eb="75">
      <t>チョクゼン</t>
    </rPh>
    <rPh sb="76" eb="78">
      <t>サイテイ</t>
    </rPh>
    <rPh sb="84" eb="86">
      <t>シサ</t>
    </rPh>
    <rPh sb="90" eb="92">
      <t>ゲンスイ</t>
    </rPh>
    <rPh sb="92" eb="93">
      <t>リツ</t>
    </rPh>
    <rPh sb="94" eb="96">
      <t>マイトシ</t>
    </rPh>
    <rPh sb="96" eb="98">
      <t>ドウヨウ</t>
    </rPh>
    <rPh sb="99" eb="101">
      <t>カテイ</t>
    </rPh>
    <rPh sb="107" eb="108">
      <t>ネン</t>
    </rPh>
    <rPh sb="109" eb="110">
      <t>ガツ</t>
    </rPh>
    <rPh sb="115" eb="116">
      <t>ネン</t>
    </rPh>
    <rPh sb="117" eb="118">
      <t>ガツ</t>
    </rPh>
    <rPh sb="126" eb="127">
      <t>リョウ</t>
    </rPh>
    <rPh sb="129" eb="131">
      <t>ゲンスイ</t>
    </rPh>
    <rPh sb="131" eb="132">
      <t>リツ</t>
    </rPh>
    <rPh sb="133" eb="135">
      <t>サンシュツ</t>
    </rPh>
    <rPh sb="141" eb="142">
      <t>ネン</t>
    </rPh>
    <rPh sb="143" eb="144">
      <t>ガツ</t>
    </rPh>
    <rPh sb="152" eb="153">
      <t>リョウ</t>
    </rPh>
    <rPh sb="154" eb="156">
      <t>ゲンスイ</t>
    </rPh>
    <rPh sb="156" eb="157">
      <t>リツ</t>
    </rPh>
    <rPh sb="165" eb="166">
      <t>ネン</t>
    </rPh>
    <rPh sb="166" eb="167">
      <t>ド</t>
    </rPh>
    <rPh sb="168" eb="170">
      <t>サイテイ</t>
    </rPh>
    <rPh sb="177" eb="178">
      <t>リョウ</t>
    </rPh>
    <rPh sb="179" eb="181">
      <t>スイテイ</t>
    </rPh>
    <rPh sb="189" eb="190">
      <t>ネン</t>
    </rPh>
    <rPh sb="191" eb="192">
      <t>ガツ</t>
    </rPh>
    <rPh sb="200" eb="201">
      <t>リョウ</t>
    </rPh>
    <rPh sb="202" eb="204">
      <t>サンシュツ</t>
    </rPh>
    <rPh sb="206" eb="208">
      <t>スイテイ</t>
    </rPh>
    <rPh sb="208" eb="210">
      <t>サイテイ</t>
    </rPh>
    <rPh sb="217" eb="218">
      <t>リョウ</t>
    </rPh>
    <rPh sb="219" eb="221">
      <t>ヘイキン</t>
    </rPh>
    <rPh sb="226" eb="228">
      <t>ネンド</t>
    </rPh>
    <rPh sb="236" eb="237">
      <t>リョウ</t>
    </rPh>
    <rPh sb="240" eb="242">
      <t>カンケイ</t>
    </rPh>
    <rPh sb="242" eb="243">
      <t>シキ</t>
    </rPh>
    <rPh sb="244" eb="245">
      <t>モチ</t>
    </rPh>
    <rPh sb="247" eb="249">
      <t>キュウシュウ</t>
    </rPh>
    <rPh sb="249" eb="250">
      <t>リョウ</t>
    </rPh>
    <rPh sb="251" eb="253">
      <t>サンテイ</t>
    </rPh>
    <rPh sb="257" eb="259">
      <t>タイショウ</t>
    </rPh>
    <rPh sb="272" eb="274">
      <t>ドウヨウ</t>
    </rPh>
    <rPh sb="276" eb="278">
      <t>ゲンスイ</t>
    </rPh>
    <rPh sb="278" eb="279">
      <t>リツ</t>
    </rPh>
    <rPh sb="279" eb="280">
      <t>オヨ</t>
    </rPh>
    <rPh sb="281" eb="283">
      <t>スイテイ</t>
    </rPh>
    <rPh sb="283" eb="285">
      <t>サイテイ</t>
    </rPh>
    <rPh sb="292" eb="293">
      <t>リョウ</t>
    </rPh>
    <rPh sb="294" eb="296">
      <t>サンシュツ</t>
    </rPh>
    <phoneticPr fontId="1"/>
  </si>
  <si>
    <t>耕耘範囲内
クロロフィルa量
（mg/m2）</t>
    <rPh sb="0" eb="2">
      <t>コウウン</t>
    </rPh>
    <rPh sb="2" eb="4">
      <t>ハンイ</t>
    </rPh>
    <rPh sb="4" eb="5">
      <t>ナイ</t>
    </rPh>
    <rPh sb="13" eb="14">
      <t>リョウ</t>
    </rPh>
    <phoneticPr fontId="1"/>
  </si>
  <si>
    <t>推定最低
クロロフィルa量
（mg/m2）</t>
    <rPh sb="0" eb="2">
      <t>スイテイ</t>
    </rPh>
    <rPh sb="2" eb="4">
      <t>サイテイ</t>
    </rPh>
    <rPh sb="12" eb="13">
      <t>リョウ</t>
    </rPh>
    <phoneticPr fontId="1"/>
  </si>
  <si>
    <t>推定年平均
クロロフィルa量
（mg/m2）</t>
    <rPh sb="0" eb="2">
      <t>スイテイ</t>
    </rPh>
    <rPh sb="2" eb="5">
      <t>ネンヘイキン</t>
    </rPh>
    <rPh sb="13" eb="14">
      <t>リョウ</t>
    </rPh>
    <phoneticPr fontId="1"/>
  </si>
  <si>
    <t>対照
クロロフィルa量
（mg/m2）</t>
    <rPh sb="0" eb="2">
      <t>タイショウ</t>
    </rPh>
    <rPh sb="10" eb="11">
      <t>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</si>
</sst>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000"/>
    <numFmt numFmtId="177" formatCode="0.0"/>
    <numFmt numFmtId="178" formatCode="0.00_ "/>
    <numFmt numFmtId="179" formatCode="m/d;@"/>
    <numFmt numFmtId="180" formatCode="0.0000_ "/>
  </numFmts>
  <fonts count="3"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2">
    <xf numFmtId="0" fontId="0" fillId="0" borderId="0">
      <alignment vertical="center"/>
    </xf>
    <xf numFmtId="9" fontId="2" fillId="0" borderId="0" applyFont="0" applyFill="0" applyBorder="0" applyAlignment="0" applyProtection="0">
      <alignment vertical="center"/>
    </xf>
  </cellStyleXfs>
  <cellXfs count="51">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22" fontId="0" fillId="0" borderId="0" xfId="0" applyNumberFormat="1">
      <alignment vertical="center"/>
    </xf>
    <xf numFmtId="2" fontId="0" fillId="0" borderId="1" xfId="0" applyNumberFormat="1" applyBorder="1">
      <alignment vertical="center"/>
    </xf>
    <xf numFmtId="0" fontId="0" fillId="0" borderId="0" xfId="0" applyAlignment="1">
      <alignment horizontal="centerContinuous" vertical="center"/>
    </xf>
    <xf numFmtId="177" fontId="0" fillId="0" borderId="4" xfId="0" applyNumberFormat="1" applyBorder="1">
      <alignment vertical="center"/>
    </xf>
    <xf numFmtId="176" fontId="0" fillId="0" borderId="0" xfId="0" applyNumberFormat="1">
      <alignment vertical="center"/>
    </xf>
    <xf numFmtId="177" fontId="0" fillId="0" borderId="0" xfId="0" applyNumberFormat="1">
      <alignment vertical="center"/>
    </xf>
    <xf numFmtId="177" fontId="0" fillId="0" borderId="7" xfId="0" applyNumberFormat="1" applyBorder="1">
      <alignment vertical="center"/>
    </xf>
    <xf numFmtId="176" fontId="0" fillId="0" borderId="8" xfId="0" applyNumberFormat="1" applyBorder="1">
      <alignment vertical="center"/>
    </xf>
    <xf numFmtId="177" fontId="0" fillId="0" borderId="1" xfId="0" applyNumberFormat="1" applyBorder="1">
      <alignment vertical="center"/>
    </xf>
    <xf numFmtId="2" fontId="0" fillId="0" borderId="0" xfId="0" applyNumberFormat="1">
      <alignment vertical="center"/>
    </xf>
    <xf numFmtId="178" fontId="0" fillId="0" borderId="0" xfId="0" applyNumberFormat="1">
      <alignment vertical="center"/>
    </xf>
    <xf numFmtId="0" fontId="0" fillId="0" borderId="1" xfId="0" applyBorder="1" applyAlignment="1">
      <alignment vertical="center" wrapText="1"/>
    </xf>
    <xf numFmtId="0" fontId="0" fillId="0" borderId="8" xfId="0" applyBorder="1" applyAlignment="1">
      <alignment vertical="center" wrapText="1"/>
    </xf>
    <xf numFmtId="176" fontId="0" fillId="0" borderId="1" xfId="0" applyNumberFormat="1" applyBorder="1">
      <alignment vertical="center"/>
    </xf>
    <xf numFmtId="0" fontId="0" fillId="0" borderId="1" xfId="0" applyBorder="1">
      <alignment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Continuous" vertical="center" wrapText="1"/>
    </xf>
    <xf numFmtId="0" fontId="0" fillId="0" borderId="1" xfId="0" applyBorder="1" applyAlignment="1">
      <alignment horizontal="centerContinuous" vertical="center"/>
    </xf>
    <xf numFmtId="0" fontId="0" fillId="0" borderId="1" xfId="0" applyBorder="1" applyAlignment="1">
      <alignment horizontal="right" vertical="center" wrapText="1"/>
    </xf>
    <xf numFmtId="31" fontId="0" fillId="0" borderId="1" xfId="0" applyNumberFormat="1" applyBorder="1">
      <alignment vertical="center"/>
    </xf>
    <xf numFmtId="179" fontId="0" fillId="0" borderId="0" xfId="0" quotePrefix="1" applyNumberFormat="1">
      <alignment vertical="center"/>
    </xf>
    <xf numFmtId="49" fontId="0" fillId="0" borderId="1" xfId="0" quotePrefix="1" applyNumberFormat="1" applyBorder="1" applyAlignment="1">
      <alignment vertical="center" wrapText="1"/>
    </xf>
    <xf numFmtId="179" fontId="0" fillId="0" borderId="1" xfId="0" quotePrefix="1" applyNumberFormat="1" applyBorder="1" applyAlignment="1">
      <alignment vertical="center" wrapText="1"/>
    </xf>
    <xf numFmtId="0" fontId="0" fillId="0" borderId="12" xfId="0" applyBorder="1">
      <alignment vertical="center"/>
    </xf>
    <xf numFmtId="31" fontId="0" fillId="0" borderId="12" xfId="0" applyNumberFormat="1" applyBorder="1">
      <alignment vertical="center"/>
    </xf>
    <xf numFmtId="180" fontId="0" fillId="0" borderId="0" xfId="0" applyNumberFormat="1">
      <alignment vertical="center"/>
    </xf>
    <xf numFmtId="0" fontId="0" fillId="0" borderId="0" xfId="0" applyAlignment="1">
      <alignment vertical="center" wrapText="1"/>
    </xf>
    <xf numFmtId="176" fontId="0" fillId="0" borderId="7" xfId="0" applyNumberFormat="1" applyBorder="1" applyAlignment="1">
      <alignment horizontal="right" vertical="center"/>
    </xf>
    <xf numFmtId="176" fontId="0" fillId="0" borderId="6" xfId="0" applyNumberFormat="1" applyBorder="1" applyAlignment="1">
      <alignment horizontal="right" vertical="center"/>
    </xf>
    <xf numFmtId="176" fontId="0" fillId="0" borderId="5" xfId="0" applyNumberFormat="1" applyBorder="1" applyAlignment="1">
      <alignment horizontal="right" vertical="center"/>
    </xf>
    <xf numFmtId="176" fontId="0" fillId="0" borderId="3" xfId="0" applyNumberFormat="1" applyBorder="1" applyAlignment="1">
      <alignment horizontal="right" vertical="center"/>
    </xf>
    <xf numFmtId="176" fontId="0" fillId="0" borderId="2" xfId="0" applyNumberFormat="1" applyBorder="1" applyAlignment="1">
      <alignment horizontal="right" vertical="center"/>
    </xf>
    <xf numFmtId="176" fontId="0" fillId="0" borderId="4" xfId="0" applyNumberFormat="1" applyBorder="1">
      <alignment vertical="center"/>
    </xf>
    <xf numFmtId="176" fontId="0" fillId="0" borderId="3" xfId="0" applyNumberFormat="1" applyBorder="1">
      <alignment vertical="center"/>
    </xf>
    <xf numFmtId="176" fontId="0" fillId="0" borderId="2" xfId="0" applyNumberFormat="1" applyBorder="1">
      <alignment vertical="center"/>
    </xf>
    <xf numFmtId="176" fontId="0" fillId="0" borderId="1" xfId="0" applyNumberFormat="1" applyBorder="1" applyAlignment="1">
      <alignment horizontal="right" vertical="center"/>
    </xf>
    <xf numFmtId="176" fontId="0" fillId="0" borderId="10" xfId="0" applyNumberFormat="1" applyBorder="1" applyAlignment="1">
      <alignment horizontal="right" vertical="center"/>
    </xf>
    <xf numFmtId="176" fontId="0" fillId="0" borderId="9" xfId="0" applyNumberFormat="1" applyBorder="1" applyAlignment="1">
      <alignment horizontal="right" vertical="center"/>
    </xf>
    <xf numFmtId="0" fontId="0" fillId="0" borderId="1" xfId="0" applyBorder="1" applyAlignment="1">
      <alignment vertical="center" wrapText="1"/>
    </xf>
    <xf numFmtId="0" fontId="0" fillId="0" borderId="1" xfId="0" applyBorder="1">
      <alignment vertical="center"/>
    </xf>
    <xf numFmtId="0" fontId="0" fillId="0" borderId="11" xfId="0" applyBorder="1" applyAlignment="1">
      <alignment horizontal="center" vertical="center" wrapText="1"/>
    </xf>
    <xf numFmtId="0" fontId="0" fillId="0" borderId="10" xfId="0" applyBorder="1" applyAlignment="1">
      <alignment horizontal="left" vertical="center" wrapText="1"/>
    </xf>
    <xf numFmtId="0" fontId="0" fillId="0" borderId="9" xfId="0"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vertical="center" wrapText="1"/>
    </xf>
    <xf numFmtId="0" fontId="0" fillId="0" borderId="2" xfId="0" applyBorder="1" applyAlignment="1">
      <alignment vertical="center" wrapText="1"/>
    </xf>
    <xf numFmtId="10" fontId="0" fillId="0" borderId="1" xfId="1" applyNumberFormat="1" applyFont="1" applyBorder="1" applyAlignment="1">
      <alignment horizontal="center"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75406432404904E-2"/>
          <c:y val="0.20370370370370369"/>
          <c:w val="0.85901574803149605"/>
          <c:h val="0.64498037641236572"/>
        </c:manualLayout>
      </c:layout>
      <c:barChart>
        <c:barDir val="col"/>
        <c:grouping val="clustered"/>
        <c:varyColors val="0"/>
        <c:ser>
          <c:idx val="0"/>
          <c:order val="0"/>
          <c:tx>
            <c:strRef>
              <c:f>クロロフィル量経年変化!$B$2</c:f>
              <c:strCache>
                <c:ptCount val="1"/>
                <c:pt idx="0">
                  <c:v>耕耘範囲内
クロロフィルa量
（mg/m2）</c:v>
                </c:pt>
              </c:strCache>
            </c:strRef>
          </c:tx>
          <c:spPr>
            <a:solidFill>
              <a:srgbClr val="00B0F0"/>
            </a:solidFill>
            <a:ln>
              <a:solidFill>
                <a:srgbClr val="00B0F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クロロフィル量経年変化!$H$3:$H$6</c:f>
              <c:strCache>
                <c:ptCount val="4"/>
                <c:pt idx="0">
                  <c:v>2024
6/27</c:v>
                </c:pt>
                <c:pt idx="1">
                  <c:v>2025
2/15</c:v>
                </c:pt>
                <c:pt idx="2">
                  <c:v>
5/8</c:v>
                </c:pt>
                <c:pt idx="3">
                  <c:v>
7/29</c:v>
                </c:pt>
              </c:strCache>
            </c:strRef>
          </c:cat>
          <c:val>
            <c:numRef>
              <c:f>クロロフィル量経年変化!$B$3:$B$6</c:f>
              <c:numCache>
                <c:formatCode>General</c:formatCode>
                <c:ptCount val="4"/>
                <c:pt idx="0">
                  <c:v>79.30000000000004</c:v>
                </c:pt>
                <c:pt idx="1">
                  <c:v>77.337499999999991</c:v>
                </c:pt>
                <c:pt idx="2">
                  <c:v>69.893749999999997</c:v>
                </c:pt>
                <c:pt idx="3">
                  <c:v>77.975932032512006</c:v>
                </c:pt>
              </c:numCache>
            </c:numRef>
          </c:val>
          <c:extLst>
            <c:ext xmlns:c16="http://schemas.microsoft.com/office/drawing/2014/chart" uri="{C3380CC4-5D6E-409C-BE32-E72D297353CC}">
              <c16:uniqueId val="{00000000-5EFC-4F36-A4ED-07F26B9240EE}"/>
            </c:ext>
          </c:extLst>
        </c:ser>
        <c:ser>
          <c:idx val="1"/>
          <c:order val="1"/>
          <c:tx>
            <c:strRef>
              <c:f>クロロフィル量経年変化!$B$10</c:f>
              <c:strCache>
                <c:ptCount val="1"/>
                <c:pt idx="0">
                  <c:v>対照
クロロフィルa量
（mg/m2）</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クロロフィル量経年変化!$H$3:$H$6</c:f>
              <c:strCache>
                <c:ptCount val="4"/>
                <c:pt idx="0">
                  <c:v>2024
6/27</c:v>
                </c:pt>
                <c:pt idx="1">
                  <c:v>2025
2/15</c:v>
                </c:pt>
                <c:pt idx="2">
                  <c:v>
5/8</c:v>
                </c:pt>
                <c:pt idx="3">
                  <c:v>
7/29</c:v>
                </c:pt>
              </c:strCache>
            </c:strRef>
          </c:cat>
          <c:val>
            <c:numRef>
              <c:f>クロロフィル量経年変化!$B$11:$B$14</c:f>
              <c:numCache>
                <c:formatCode>General</c:formatCode>
                <c:ptCount val="4"/>
                <c:pt idx="0">
                  <c:v>38.649999999999984</c:v>
                </c:pt>
                <c:pt idx="1">
                  <c:v>46.599999999999994</c:v>
                </c:pt>
                <c:pt idx="2">
                  <c:v>25.6</c:v>
                </c:pt>
                <c:pt idx="3">
                  <c:v>37.350000000000009</c:v>
                </c:pt>
              </c:numCache>
            </c:numRef>
          </c:val>
          <c:extLst>
            <c:ext xmlns:c16="http://schemas.microsoft.com/office/drawing/2014/chart" uri="{C3380CC4-5D6E-409C-BE32-E72D297353CC}">
              <c16:uniqueId val="{00000001-5EFC-4F36-A4ED-07F26B9240EE}"/>
            </c:ext>
          </c:extLst>
        </c:ser>
        <c:dLbls>
          <c:dLblPos val="outEnd"/>
          <c:showLegendKey val="0"/>
          <c:showVal val="1"/>
          <c:showCatName val="0"/>
          <c:showSerName val="0"/>
          <c:showPercent val="0"/>
          <c:showBubbleSize val="0"/>
        </c:dLbls>
        <c:gapWidth val="150"/>
        <c:axId val="175073295"/>
        <c:axId val="175073775"/>
      </c:barChart>
      <c:catAx>
        <c:axId val="1750732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75073775"/>
        <c:crosses val="autoZero"/>
        <c:auto val="1"/>
        <c:lblAlgn val="ctr"/>
        <c:lblOffset val="100"/>
        <c:noMultiLvlLbl val="0"/>
      </c:catAx>
      <c:valAx>
        <c:axId val="17507377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ja-JP" altLang="en-US" sz="1100"/>
                  <a:t>クロロフィル</a:t>
                </a:r>
                <a:r>
                  <a:rPr lang="en-US" altLang="ja-JP" sz="1100"/>
                  <a:t>a</a:t>
                </a:r>
                <a:r>
                  <a:rPr lang="ja-JP" altLang="en-US" sz="1100"/>
                  <a:t>量（</a:t>
                </a:r>
                <a:r>
                  <a:rPr lang="en-US" altLang="ja-JP" sz="1100"/>
                  <a:t>mg/m2</a:t>
                </a:r>
                <a:r>
                  <a:rPr lang="ja-JP" altLang="en-US" sz="1100"/>
                  <a:t>）</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crossAx val="175073295"/>
        <c:crosses val="autoZero"/>
        <c:crossBetween val="between"/>
      </c:valAx>
      <c:spPr>
        <a:noFill/>
        <a:ln>
          <a:noFill/>
        </a:ln>
        <a:effectLst/>
      </c:spPr>
    </c:plotArea>
    <c:legend>
      <c:legendPos val="t"/>
      <c:layout>
        <c:manualLayout>
          <c:xMode val="edge"/>
          <c:yMode val="edge"/>
          <c:x val="3.2252179336216456E-2"/>
          <c:y val="1.8460027749222429E-3"/>
          <c:w val="0.96774775744703756"/>
          <c:h val="0.18055628463108778"/>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422396</xdr:colOff>
      <xdr:row>15</xdr:row>
      <xdr:rowOff>164637</xdr:rowOff>
    </xdr:from>
    <xdr:to>
      <xdr:col>5</xdr:col>
      <xdr:colOff>1265463</xdr:colOff>
      <xdr:row>36</xdr:row>
      <xdr:rowOff>176893</xdr:rowOff>
    </xdr:to>
    <xdr:graphicFrame macro="">
      <xdr:nvGraphicFramePr>
        <xdr:cNvPr id="3" name="グラフ 2">
          <a:extLst>
            <a:ext uri="{FF2B5EF4-FFF2-40B4-BE49-F238E27FC236}">
              <a16:creationId xmlns:a16="http://schemas.microsoft.com/office/drawing/2014/main" id="{5C168470-1814-B384-4A0F-CE09D02B4F5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2F05D-F49D-4B06-8351-06F72AB819A0}">
  <dimension ref="A1:X45"/>
  <sheetViews>
    <sheetView view="pageBreakPreview" zoomScale="85" zoomScaleNormal="85" zoomScaleSheetLayoutView="85" workbookViewId="0">
      <selection activeCell="G9" sqref="G9:I9"/>
    </sheetView>
  </sheetViews>
  <sheetFormatPr defaultRowHeight="18.75" x14ac:dyDescent="0.4"/>
  <cols>
    <col min="1" max="10" width="10.875" customWidth="1"/>
    <col min="11" max="12" width="11" bestFit="1" customWidth="1"/>
    <col min="15" max="15" width="19.375" customWidth="1"/>
    <col min="16" max="16" width="10" bestFit="1" customWidth="1"/>
    <col min="20" max="20" width="10.5" bestFit="1" customWidth="1"/>
    <col min="21" max="21" width="20.5" bestFit="1" customWidth="1"/>
  </cols>
  <sheetData>
    <row r="1" spans="1:24" x14ac:dyDescent="0.4">
      <c r="A1" s="5" t="s">
        <v>25</v>
      </c>
      <c r="B1" s="5"/>
      <c r="C1" s="5"/>
      <c r="D1" s="5"/>
      <c r="E1" s="5"/>
      <c r="F1" s="5"/>
      <c r="G1" s="5"/>
      <c r="H1" s="5"/>
      <c r="I1" s="5"/>
      <c r="J1" s="5"/>
      <c r="K1" s="5"/>
    </row>
    <row r="2" spans="1:24" x14ac:dyDescent="0.4">
      <c r="A2" s="42" t="s">
        <v>12</v>
      </c>
      <c r="B2" s="21" t="s">
        <v>16</v>
      </c>
      <c r="C2" s="21"/>
      <c r="D2" s="21"/>
      <c r="E2" s="21"/>
      <c r="F2" s="21"/>
      <c r="G2" s="21"/>
      <c r="H2" s="21"/>
      <c r="I2" s="21"/>
      <c r="J2" s="21"/>
      <c r="K2" s="20"/>
    </row>
    <row r="3" spans="1:24" ht="37.5" x14ac:dyDescent="0.4">
      <c r="A3" s="43"/>
      <c r="B3" s="18" t="s">
        <v>14</v>
      </c>
      <c r="C3" s="19" t="s">
        <v>1</v>
      </c>
      <c r="D3" s="19" t="s">
        <v>2</v>
      </c>
      <c r="E3" s="19" t="s">
        <v>3</v>
      </c>
      <c r="F3" s="19" t="s">
        <v>4</v>
      </c>
      <c r="G3" s="19" t="s">
        <v>5</v>
      </c>
      <c r="H3" s="19" t="s">
        <v>6</v>
      </c>
      <c r="I3" s="19" t="s">
        <v>7</v>
      </c>
      <c r="J3" s="19" t="s">
        <v>8</v>
      </c>
      <c r="K3" s="18" t="s">
        <v>13</v>
      </c>
      <c r="O3" t="s">
        <v>0</v>
      </c>
      <c r="P3" t="s">
        <v>15</v>
      </c>
      <c r="Q3" s="2"/>
      <c r="R3" s="2" t="s">
        <v>9</v>
      </c>
      <c r="S3" s="2" t="s">
        <v>10</v>
      </c>
    </row>
    <row r="4" spans="1:24" x14ac:dyDescent="0.4">
      <c r="A4" s="17">
        <v>0</v>
      </c>
      <c r="B4">
        <v>2.8000000000000003</v>
      </c>
      <c r="C4" s="4">
        <v>5</v>
      </c>
      <c r="D4" s="4">
        <v>5.3000000000000007</v>
      </c>
      <c r="E4" s="4">
        <v>5.4</v>
      </c>
      <c r="F4" s="4">
        <v>12.5</v>
      </c>
      <c r="G4" s="4">
        <v>14.9</v>
      </c>
      <c r="H4" s="4">
        <v>13.3</v>
      </c>
      <c r="I4" s="4">
        <v>10.199999999999999</v>
      </c>
      <c r="J4" s="4">
        <v>6.5</v>
      </c>
      <c r="K4" s="16">
        <f>AVERAGE(C4:J4)</f>
        <v>9.1375000000000011</v>
      </c>
      <c r="L4" s="3"/>
      <c r="M4" s="3"/>
      <c r="O4">
        <v>0</v>
      </c>
      <c r="P4" s="7">
        <f>K4</f>
        <v>9.1375000000000011</v>
      </c>
      <c r="R4">
        <f t="shared" ref="R4:R24" si="0">P4*1000*0.001</f>
        <v>9.1375000000000028</v>
      </c>
      <c r="S4">
        <f t="shared" ref="S4:S24" si="1">R4*1000*0.001</f>
        <v>9.1375000000000046</v>
      </c>
      <c r="V4">
        <v>0</v>
      </c>
      <c r="W4" s="12">
        <f>B4</f>
        <v>2.8000000000000003</v>
      </c>
    </row>
    <row r="5" spans="1:24" x14ac:dyDescent="0.4">
      <c r="A5" s="17">
        <v>1</v>
      </c>
      <c r="B5" s="4">
        <v>1.5</v>
      </c>
      <c r="C5" s="4">
        <v>3.2</v>
      </c>
      <c r="D5" s="4">
        <v>1.9</v>
      </c>
      <c r="E5" s="4">
        <v>2.5</v>
      </c>
      <c r="F5" s="4">
        <v>1.1000000000000001</v>
      </c>
      <c r="G5" s="4">
        <v>2.8000000000000003</v>
      </c>
      <c r="H5" s="4">
        <v>2.2000000000000002</v>
      </c>
      <c r="I5" s="4">
        <v>1.4000000000000001</v>
      </c>
      <c r="J5" s="4">
        <v>1.7000000000000002</v>
      </c>
      <c r="K5" s="16">
        <f>AVERAGE(C5:J5)</f>
        <v>2.1</v>
      </c>
      <c r="O5">
        <v>0.1</v>
      </c>
      <c r="P5">
        <f t="shared" ref="P5:P13" si="2">P4-($Q$14*0.1)</f>
        <v>8.4337500000000016</v>
      </c>
      <c r="R5">
        <f t="shared" si="0"/>
        <v>8.4337500000000016</v>
      </c>
      <c r="S5">
        <f t="shared" si="1"/>
        <v>8.4337500000000016</v>
      </c>
      <c r="V5">
        <v>0.1</v>
      </c>
      <c r="W5">
        <f t="shared" ref="W5:W13" si="3">W4-($X$14*0.1)</f>
        <v>2.6700000000000004</v>
      </c>
    </row>
    <row r="6" spans="1:24" x14ac:dyDescent="0.4">
      <c r="A6" s="17">
        <v>2</v>
      </c>
      <c r="B6" s="4">
        <v>1.5</v>
      </c>
      <c r="C6" s="4">
        <v>3</v>
      </c>
      <c r="D6" s="4">
        <v>1.6</v>
      </c>
      <c r="E6" s="4">
        <v>0.89999999999999991</v>
      </c>
      <c r="F6" s="4">
        <v>0.5</v>
      </c>
      <c r="G6" s="4">
        <v>2</v>
      </c>
      <c r="H6" s="4">
        <v>0.89999999999999991</v>
      </c>
      <c r="I6" s="4">
        <v>1.5</v>
      </c>
      <c r="J6" s="4">
        <v>1.3</v>
      </c>
      <c r="K6" s="16">
        <f>AVERAGE(C6:J6)</f>
        <v>1.4625000000000001</v>
      </c>
      <c r="O6">
        <v>0.2</v>
      </c>
      <c r="P6">
        <f t="shared" si="2"/>
        <v>7.7300000000000013</v>
      </c>
      <c r="R6">
        <f t="shared" si="0"/>
        <v>7.7300000000000013</v>
      </c>
      <c r="S6">
        <f t="shared" si="1"/>
        <v>7.7300000000000013</v>
      </c>
      <c r="V6">
        <v>0.2</v>
      </c>
      <c r="W6">
        <f t="shared" si="3"/>
        <v>2.5400000000000005</v>
      </c>
    </row>
    <row r="7" spans="1:24" x14ac:dyDescent="0.4">
      <c r="O7">
        <v>0.3</v>
      </c>
      <c r="P7">
        <f t="shared" si="2"/>
        <v>7.026250000000001</v>
      </c>
      <c r="R7">
        <f t="shared" si="0"/>
        <v>7.026250000000001</v>
      </c>
      <c r="S7">
        <f t="shared" si="1"/>
        <v>7.026250000000001</v>
      </c>
      <c r="V7">
        <v>0.3</v>
      </c>
      <c r="W7">
        <f t="shared" si="3"/>
        <v>2.4100000000000006</v>
      </c>
    </row>
    <row r="8" spans="1:24" x14ac:dyDescent="0.4">
      <c r="O8">
        <v>0.4</v>
      </c>
      <c r="P8">
        <f t="shared" si="2"/>
        <v>6.3225000000000007</v>
      </c>
      <c r="R8">
        <f t="shared" si="0"/>
        <v>6.3225000000000007</v>
      </c>
      <c r="S8">
        <f t="shared" si="1"/>
        <v>6.3225000000000007</v>
      </c>
      <c r="V8">
        <v>0.4</v>
      </c>
      <c r="W8">
        <f t="shared" si="3"/>
        <v>2.2800000000000007</v>
      </c>
    </row>
    <row r="9" spans="1:24" ht="61.5" customHeight="1" x14ac:dyDescent="0.4">
      <c r="A9" s="44" t="s">
        <v>26</v>
      </c>
      <c r="B9" s="44"/>
      <c r="C9" s="44"/>
      <c r="D9" s="5"/>
      <c r="E9" s="5"/>
      <c r="F9" s="5"/>
      <c r="G9" s="44" t="s">
        <v>27</v>
      </c>
      <c r="H9" s="44"/>
      <c r="I9" s="44"/>
      <c r="J9" s="5"/>
      <c r="K9" s="5"/>
      <c r="O9">
        <v>0.5</v>
      </c>
      <c r="P9">
        <f t="shared" si="2"/>
        <v>5.6187500000000004</v>
      </c>
      <c r="R9">
        <f t="shared" si="0"/>
        <v>5.6187500000000004</v>
      </c>
      <c r="S9">
        <f t="shared" si="1"/>
        <v>5.6187500000000004</v>
      </c>
      <c r="V9">
        <v>0.5</v>
      </c>
      <c r="W9">
        <f t="shared" si="3"/>
        <v>2.1500000000000008</v>
      </c>
    </row>
    <row r="10" spans="1:24" ht="36" customHeight="1" x14ac:dyDescent="0.4">
      <c r="A10" s="14" t="s">
        <v>12</v>
      </c>
      <c r="B10" s="45" t="s">
        <v>17</v>
      </c>
      <c r="C10" s="46"/>
      <c r="E10" s="1"/>
      <c r="F10" s="15"/>
      <c r="G10" s="14" t="s">
        <v>12</v>
      </c>
      <c r="H10" s="47" t="s">
        <v>17</v>
      </c>
      <c r="I10" s="47"/>
      <c r="J10" s="48"/>
      <c r="K10" s="49"/>
      <c r="O10">
        <v>0.6</v>
      </c>
      <c r="P10">
        <f t="shared" si="2"/>
        <v>4.915</v>
      </c>
      <c r="R10">
        <f t="shared" si="0"/>
        <v>4.915</v>
      </c>
      <c r="S10">
        <f t="shared" si="1"/>
        <v>4.915</v>
      </c>
      <c r="V10">
        <v>0.6</v>
      </c>
      <c r="W10">
        <f t="shared" si="3"/>
        <v>2.0200000000000009</v>
      </c>
    </row>
    <row r="11" spans="1:24" x14ac:dyDescent="0.4">
      <c r="A11" s="11">
        <v>0</v>
      </c>
      <c r="B11" s="39">
        <f>P4</f>
        <v>9.1375000000000011</v>
      </c>
      <c r="C11" s="39"/>
      <c r="E11" s="8"/>
      <c r="F11" s="10"/>
      <c r="G11" s="11">
        <v>0</v>
      </c>
      <c r="H11" s="40">
        <f t="shared" ref="H11:H31" si="4">W4</f>
        <v>2.8000000000000003</v>
      </c>
      <c r="I11" s="41"/>
      <c r="J11" s="34"/>
      <c r="K11" s="35"/>
      <c r="O11">
        <v>0.7</v>
      </c>
      <c r="P11">
        <f t="shared" si="2"/>
        <v>4.2112499999999997</v>
      </c>
      <c r="R11">
        <f t="shared" si="0"/>
        <v>4.2112499999999997</v>
      </c>
      <c r="S11">
        <f t="shared" si="1"/>
        <v>4.2112499999999997</v>
      </c>
      <c r="V11">
        <v>0.7</v>
      </c>
      <c r="W11">
        <f t="shared" si="3"/>
        <v>1.8900000000000008</v>
      </c>
    </row>
    <row r="12" spans="1:24" x14ac:dyDescent="0.4">
      <c r="A12" s="11">
        <v>0.1</v>
      </c>
      <c r="B12" s="39">
        <f t="shared" ref="B12:B31" si="5">P5</f>
        <v>8.4337500000000016</v>
      </c>
      <c r="C12" s="39"/>
      <c r="E12" s="8"/>
      <c r="F12" s="10"/>
      <c r="G12" s="11">
        <v>0.1</v>
      </c>
      <c r="H12" s="40">
        <f t="shared" si="4"/>
        <v>2.6700000000000004</v>
      </c>
      <c r="I12" s="41"/>
      <c r="J12" s="34"/>
      <c r="K12" s="35"/>
      <c r="O12">
        <v>0.8</v>
      </c>
      <c r="P12">
        <f t="shared" si="2"/>
        <v>3.5074999999999994</v>
      </c>
      <c r="R12">
        <f t="shared" si="0"/>
        <v>3.5074999999999998</v>
      </c>
      <c r="S12">
        <f t="shared" si="1"/>
        <v>3.5075000000000003</v>
      </c>
      <c r="V12">
        <v>0.8</v>
      </c>
      <c r="W12">
        <f t="shared" si="3"/>
        <v>1.7600000000000007</v>
      </c>
    </row>
    <row r="13" spans="1:24" x14ac:dyDescent="0.4">
      <c r="A13" s="11">
        <v>0.2</v>
      </c>
      <c r="B13" s="39">
        <f t="shared" si="5"/>
        <v>7.7300000000000013</v>
      </c>
      <c r="C13" s="39"/>
      <c r="E13" s="8"/>
      <c r="F13" s="10"/>
      <c r="G13" s="11">
        <v>0.2</v>
      </c>
      <c r="H13" s="40">
        <f t="shared" si="4"/>
        <v>2.5400000000000005</v>
      </c>
      <c r="I13" s="41"/>
      <c r="J13" s="34"/>
      <c r="K13" s="35"/>
      <c r="O13">
        <v>0.9</v>
      </c>
      <c r="P13">
        <f t="shared" si="2"/>
        <v>2.8037499999999991</v>
      </c>
      <c r="R13">
        <f t="shared" si="0"/>
        <v>2.8037499999999991</v>
      </c>
      <c r="S13">
        <f t="shared" si="1"/>
        <v>2.8037499999999991</v>
      </c>
      <c r="V13">
        <v>0.9</v>
      </c>
      <c r="W13">
        <f t="shared" si="3"/>
        <v>1.6300000000000006</v>
      </c>
    </row>
    <row r="14" spans="1:24" x14ac:dyDescent="0.4">
      <c r="A14" s="11">
        <v>0.3</v>
      </c>
      <c r="B14" s="39">
        <f t="shared" si="5"/>
        <v>7.026250000000001</v>
      </c>
      <c r="C14" s="39"/>
      <c r="E14" s="8"/>
      <c r="F14" s="10"/>
      <c r="G14" s="11">
        <v>0.3</v>
      </c>
      <c r="H14" s="40">
        <f t="shared" si="4"/>
        <v>2.4100000000000006</v>
      </c>
      <c r="I14" s="41"/>
      <c r="J14" s="34"/>
      <c r="K14" s="35"/>
      <c r="O14">
        <v>1</v>
      </c>
      <c r="P14">
        <f>K5</f>
        <v>2.1</v>
      </c>
      <c r="Q14" s="29">
        <f>P4-P14</f>
        <v>7.0375000000000014</v>
      </c>
      <c r="R14">
        <f t="shared" si="0"/>
        <v>2.1</v>
      </c>
      <c r="S14">
        <f t="shared" si="1"/>
        <v>2.1</v>
      </c>
      <c r="T14" s="7">
        <f>SUM(P4:P13)</f>
        <v>59.706249999999997</v>
      </c>
      <c r="V14">
        <v>1</v>
      </c>
      <c r="W14" s="12">
        <f>B5</f>
        <v>1.5</v>
      </c>
      <c r="X14" s="13">
        <f>W4-W14</f>
        <v>1.3000000000000003</v>
      </c>
    </row>
    <row r="15" spans="1:24" x14ac:dyDescent="0.4">
      <c r="A15" s="11">
        <v>0.4</v>
      </c>
      <c r="B15" s="39">
        <f t="shared" si="5"/>
        <v>6.3225000000000007</v>
      </c>
      <c r="C15" s="39"/>
      <c r="E15" s="8"/>
      <c r="F15" s="10"/>
      <c r="G15" s="11">
        <v>0.4</v>
      </c>
      <c r="H15" s="40">
        <f t="shared" si="4"/>
        <v>2.2800000000000007</v>
      </c>
      <c r="I15" s="41"/>
      <c r="J15" s="34"/>
      <c r="K15" s="35"/>
      <c r="O15">
        <v>1.1000000000000001</v>
      </c>
      <c r="P15">
        <f t="shared" ref="P15:P23" si="6">P14-(Q$24*0.1)</f>
        <v>2.0362499999999999</v>
      </c>
      <c r="R15">
        <f t="shared" si="0"/>
        <v>2.0362499999999999</v>
      </c>
      <c r="S15">
        <f t="shared" si="1"/>
        <v>2.0362499999999999</v>
      </c>
      <c r="V15">
        <v>1.1000000000000001</v>
      </c>
      <c r="W15">
        <f t="shared" ref="W15:W23" si="7">W14-(X$24*0.1)</f>
        <v>1.5</v>
      </c>
    </row>
    <row r="16" spans="1:24" x14ac:dyDescent="0.4">
      <c r="A16" s="11">
        <v>0.5</v>
      </c>
      <c r="B16" s="39">
        <f t="shared" si="5"/>
        <v>5.6187500000000004</v>
      </c>
      <c r="C16" s="39"/>
      <c r="E16" s="8"/>
      <c r="F16" s="10"/>
      <c r="G16" s="11">
        <v>0.5</v>
      </c>
      <c r="H16" s="40">
        <f t="shared" si="4"/>
        <v>2.1500000000000008</v>
      </c>
      <c r="I16" s="41"/>
      <c r="J16" s="34"/>
      <c r="K16" s="35"/>
      <c r="O16">
        <v>1.2</v>
      </c>
      <c r="P16">
        <f t="shared" si="6"/>
        <v>1.9724999999999999</v>
      </c>
      <c r="R16">
        <f t="shared" si="0"/>
        <v>1.9725000000000001</v>
      </c>
      <c r="S16">
        <f t="shared" si="1"/>
        <v>1.9725000000000004</v>
      </c>
      <c r="V16">
        <v>1.2</v>
      </c>
      <c r="W16">
        <f t="shared" si="7"/>
        <v>1.5</v>
      </c>
    </row>
    <row r="17" spans="1:24" x14ac:dyDescent="0.4">
      <c r="A17" s="11">
        <v>0.6</v>
      </c>
      <c r="B17" s="39">
        <f t="shared" si="5"/>
        <v>4.915</v>
      </c>
      <c r="C17" s="39"/>
      <c r="E17" s="8"/>
      <c r="F17" s="10"/>
      <c r="G17" s="11">
        <v>0.6</v>
      </c>
      <c r="H17" s="40">
        <f t="shared" si="4"/>
        <v>2.0200000000000009</v>
      </c>
      <c r="I17" s="41"/>
      <c r="J17" s="34"/>
      <c r="K17" s="35"/>
      <c r="O17">
        <v>1.3</v>
      </c>
      <c r="P17">
        <f t="shared" si="6"/>
        <v>1.9087499999999999</v>
      </c>
      <c r="R17">
        <f t="shared" si="0"/>
        <v>1.9087499999999999</v>
      </c>
      <c r="S17">
        <f t="shared" si="1"/>
        <v>1.9087499999999999</v>
      </c>
      <c r="V17">
        <v>1.3</v>
      </c>
      <c r="W17">
        <f t="shared" si="7"/>
        <v>1.5</v>
      </c>
    </row>
    <row r="18" spans="1:24" x14ac:dyDescent="0.4">
      <c r="A18" s="11">
        <v>0.7</v>
      </c>
      <c r="B18" s="39">
        <f t="shared" si="5"/>
        <v>4.2112499999999997</v>
      </c>
      <c r="C18" s="39"/>
      <c r="E18" s="8"/>
      <c r="F18" s="10"/>
      <c r="G18" s="11">
        <v>0.7</v>
      </c>
      <c r="H18" s="40">
        <f t="shared" si="4"/>
        <v>1.8900000000000008</v>
      </c>
      <c r="I18" s="41"/>
      <c r="J18" s="34"/>
      <c r="K18" s="35"/>
      <c r="O18">
        <v>1.4</v>
      </c>
      <c r="P18">
        <f t="shared" si="6"/>
        <v>1.845</v>
      </c>
      <c r="R18">
        <f t="shared" si="0"/>
        <v>1.845</v>
      </c>
      <c r="S18">
        <f t="shared" si="1"/>
        <v>1.845</v>
      </c>
      <c r="V18">
        <v>1.4</v>
      </c>
      <c r="W18">
        <f t="shared" si="7"/>
        <v>1.5</v>
      </c>
    </row>
    <row r="19" spans="1:24" x14ac:dyDescent="0.4">
      <c r="A19" s="11">
        <v>0.8</v>
      </c>
      <c r="B19" s="39">
        <f t="shared" si="5"/>
        <v>3.5074999999999994</v>
      </c>
      <c r="C19" s="39"/>
      <c r="E19" s="8"/>
      <c r="F19" s="10"/>
      <c r="G19" s="11">
        <v>0.8</v>
      </c>
      <c r="H19" s="40">
        <f t="shared" si="4"/>
        <v>1.7600000000000007</v>
      </c>
      <c r="I19" s="41"/>
      <c r="J19" s="34"/>
      <c r="K19" s="35"/>
      <c r="O19">
        <v>1.5</v>
      </c>
      <c r="P19">
        <f t="shared" si="6"/>
        <v>1.78125</v>
      </c>
      <c r="R19">
        <f t="shared" si="0"/>
        <v>1.78125</v>
      </c>
      <c r="S19">
        <f t="shared" si="1"/>
        <v>1.78125</v>
      </c>
      <c r="V19">
        <v>1.5</v>
      </c>
      <c r="W19">
        <f t="shared" si="7"/>
        <v>1.5</v>
      </c>
    </row>
    <row r="20" spans="1:24" x14ac:dyDescent="0.4">
      <c r="A20" s="11">
        <v>0.9</v>
      </c>
      <c r="B20" s="39">
        <f t="shared" si="5"/>
        <v>2.8037499999999991</v>
      </c>
      <c r="C20" s="39"/>
      <c r="E20" s="8"/>
      <c r="F20" s="10"/>
      <c r="G20" s="11">
        <v>0.9</v>
      </c>
      <c r="H20" s="40">
        <f t="shared" si="4"/>
        <v>1.6300000000000006</v>
      </c>
      <c r="I20" s="41"/>
      <c r="J20" s="34"/>
      <c r="K20" s="35"/>
      <c r="O20">
        <v>1.6</v>
      </c>
      <c r="P20">
        <f t="shared" si="6"/>
        <v>1.7175</v>
      </c>
      <c r="R20">
        <f t="shared" si="0"/>
        <v>1.7175</v>
      </c>
      <c r="S20">
        <f t="shared" si="1"/>
        <v>1.7175</v>
      </c>
      <c r="V20">
        <v>1.6</v>
      </c>
      <c r="W20">
        <f t="shared" si="7"/>
        <v>1.5</v>
      </c>
    </row>
    <row r="21" spans="1:24" x14ac:dyDescent="0.4">
      <c r="A21" s="11">
        <v>1</v>
      </c>
      <c r="B21" s="39">
        <f t="shared" si="5"/>
        <v>2.1</v>
      </c>
      <c r="C21" s="39"/>
      <c r="E21" s="8"/>
      <c r="F21" s="10"/>
      <c r="G21" s="11">
        <v>1</v>
      </c>
      <c r="H21" s="40">
        <f t="shared" si="4"/>
        <v>1.5</v>
      </c>
      <c r="I21" s="41"/>
      <c r="J21" s="34"/>
      <c r="K21" s="35"/>
      <c r="O21">
        <v>1.7</v>
      </c>
      <c r="P21">
        <f t="shared" si="6"/>
        <v>1.6537500000000001</v>
      </c>
      <c r="R21">
        <f t="shared" si="0"/>
        <v>1.6537500000000001</v>
      </c>
      <c r="S21">
        <f t="shared" si="1"/>
        <v>1.6537500000000001</v>
      </c>
      <c r="V21">
        <v>1.7</v>
      </c>
      <c r="W21">
        <f t="shared" si="7"/>
        <v>1.5</v>
      </c>
    </row>
    <row r="22" spans="1:24" x14ac:dyDescent="0.4">
      <c r="A22" s="11">
        <v>1.1000000000000001</v>
      </c>
      <c r="B22" s="39">
        <f t="shared" si="5"/>
        <v>2.0362499999999999</v>
      </c>
      <c r="C22" s="39"/>
      <c r="E22" s="8"/>
      <c r="F22" s="10"/>
      <c r="G22" s="11">
        <v>1.1000000000000001</v>
      </c>
      <c r="H22" s="40">
        <f t="shared" si="4"/>
        <v>1.5</v>
      </c>
      <c r="I22" s="41"/>
      <c r="J22" s="34"/>
      <c r="K22" s="35"/>
      <c r="O22">
        <v>1.8</v>
      </c>
      <c r="P22">
        <f t="shared" si="6"/>
        <v>1.59</v>
      </c>
      <c r="R22">
        <f t="shared" si="0"/>
        <v>1.59</v>
      </c>
      <c r="S22">
        <f t="shared" si="1"/>
        <v>1.59</v>
      </c>
      <c r="V22">
        <v>1.8</v>
      </c>
      <c r="W22">
        <f t="shared" si="7"/>
        <v>1.5</v>
      </c>
    </row>
    <row r="23" spans="1:24" x14ac:dyDescent="0.4">
      <c r="A23" s="11">
        <v>1.2</v>
      </c>
      <c r="B23" s="39">
        <f t="shared" si="5"/>
        <v>1.9724999999999999</v>
      </c>
      <c r="C23" s="39"/>
      <c r="E23" s="8"/>
      <c r="F23" s="10"/>
      <c r="G23" s="11">
        <v>1.2</v>
      </c>
      <c r="H23" s="40">
        <f t="shared" si="4"/>
        <v>1.5</v>
      </c>
      <c r="I23" s="41"/>
      <c r="J23" s="34"/>
      <c r="K23" s="35"/>
      <c r="O23">
        <v>1.9</v>
      </c>
      <c r="P23">
        <f t="shared" si="6"/>
        <v>1.5262500000000001</v>
      </c>
      <c r="R23">
        <f t="shared" si="0"/>
        <v>1.5262500000000001</v>
      </c>
      <c r="S23">
        <f t="shared" si="1"/>
        <v>1.5262500000000001</v>
      </c>
      <c r="V23">
        <v>1.9</v>
      </c>
      <c r="W23">
        <f t="shared" si="7"/>
        <v>1.5</v>
      </c>
    </row>
    <row r="24" spans="1:24" x14ac:dyDescent="0.4">
      <c r="A24" s="11">
        <v>1.3</v>
      </c>
      <c r="B24" s="39">
        <f t="shared" si="5"/>
        <v>1.9087499999999999</v>
      </c>
      <c r="C24" s="39"/>
      <c r="E24" s="8"/>
      <c r="F24" s="10"/>
      <c r="G24" s="11">
        <v>1.3</v>
      </c>
      <c r="H24" s="40">
        <f t="shared" si="4"/>
        <v>1.5</v>
      </c>
      <c r="I24" s="41"/>
      <c r="J24" s="34"/>
      <c r="K24" s="35"/>
      <c r="O24">
        <v>2</v>
      </c>
      <c r="P24">
        <f>K6</f>
        <v>1.4625000000000001</v>
      </c>
      <c r="Q24">
        <f>P14-P24</f>
        <v>0.63749999999999996</v>
      </c>
      <c r="R24">
        <f t="shared" si="0"/>
        <v>1.4625000000000004</v>
      </c>
      <c r="S24">
        <f t="shared" si="1"/>
        <v>1.4625000000000006</v>
      </c>
      <c r="T24">
        <f>SUM(P14:P23)</f>
        <v>18.131250000000001</v>
      </c>
      <c r="V24">
        <v>2</v>
      </c>
      <c r="W24" s="12">
        <f>B6</f>
        <v>1.5</v>
      </c>
      <c r="X24">
        <f>W14-W24</f>
        <v>0</v>
      </c>
    </row>
    <row r="25" spans="1:24" x14ac:dyDescent="0.4">
      <c r="A25" s="11">
        <v>1.4</v>
      </c>
      <c r="B25" s="39">
        <f t="shared" si="5"/>
        <v>1.845</v>
      </c>
      <c r="C25" s="39"/>
      <c r="E25" s="8"/>
      <c r="F25" s="10"/>
      <c r="G25" s="11">
        <v>1.4</v>
      </c>
      <c r="H25" s="40">
        <f t="shared" si="4"/>
        <v>1.5</v>
      </c>
      <c r="I25" s="41"/>
      <c r="J25" s="34"/>
      <c r="K25" s="35"/>
    </row>
    <row r="26" spans="1:24" x14ac:dyDescent="0.4">
      <c r="A26" s="11">
        <v>1.5</v>
      </c>
      <c r="B26" s="39">
        <f t="shared" si="5"/>
        <v>1.78125</v>
      </c>
      <c r="C26" s="39"/>
      <c r="E26" s="8"/>
      <c r="F26" s="10"/>
      <c r="G26" s="11">
        <v>1.5</v>
      </c>
      <c r="H26" s="40">
        <f t="shared" si="4"/>
        <v>1.5</v>
      </c>
      <c r="I26" s="41"/>
      <c r="J26" s="34"/>
      <c r="K26" s="35"/>
    </row>
    <row r="27" spans="1:24" x14ac:dyDescent="0.4">
      <c r="A27" s="11">
        <v>1.6</v>
      </c>
      <c r="B27" s="39">
        <f t="shared" si="5"/>
        <v>1.7175</v>
      </c>
      <c r="C27" s="39"/>
      <c r="E27" s="8"/>
      <c r="F27" s="10"/>
      <c r="G27" s="11">
        <v>1.6</v>
      </c>
      <c r="H27" s="40">
        <f t="shared" si="4"/>
        <v>1.5</v>
      </c>
      <c r="I27" s="41"/>
      <c r="J27" s="34"/>
      <c r="K27" s="35"/>
    </row>
    <row r="28" spans="1:24" x14ac:dyDescent="0.4">
      <c r="A28" s="11">
        <v>1.7</v>
      </c>
      <c r="B28" s="39">
        <f t="shared" si="5"/>
        <v>1.6537500000000001</v>
      </c>
      <c r="C28" s="39"/>
      <c r="E28" s="8"/>
      <c r="F28" s="10"/>
      <c r="G28" s="11">
        <v>1.7</v>
      </c>
      <c r="H28" s="40">
        <f t="shared" si="4"/>
        <v>1.5</v>
      </c>
      <c r="I28" s="41"/>
      <c r="J28" s="34"/>
      <c r="K28" s="35"/>
    </row>
    <row r="29" spans="1:24" x14ac:dyDescent="0.4">
      <c r="A29" s="11">
        <v>1.8</v>
      </c>
      <c r="B29" s="39">
        <f t="shared" si="5"/>
        <v>1.59</v>
      </c>
      <c r="C29" s="39"/>
      <c r="E29" s="8"/>
      <c r="F29" s="10"/>
      <c r="G29" s="11">
        <v>1.8</v>
      </c>
      <c r="H29" s="40">
        <f t="shared" si="4"/>
        <v>1.5</v>
      </c>
      <c r="I29" s="41"/>
      <c r="J29" s="34"/>
      <c r="K29" s="35"/>
    </row>
    <row r="30" spans="1:24" x14ac:dyDescent="0.4">
      <c r="A30" s="11">
        <v>1.9</v>
      </c>
      <c r="B30" s="39">
        <f t="shared" si="5"/>
        <v>1.5262500000000001</v>
      </c>
      <c r="C30" s="39"/>
      <c r="E30" s="8"/>
      <c r="F30" s="10"/>
      <c r="G30" s="11">
        <v>1.9</v>
      </c>
      <c r="H30" s="40">
        <f t="shared" si="4"/>
        <v>1.5</v>
      </c>
      <c r="I30" s="41"/>
      <c r="J30" s="34"/>
      <c r="K30" s="35"/>
    </row>
    <row r="31" spans="1:24" ht="19.5" thickBot="1" x14ac:dyDescent="0.45">
      <c r="A31" s="9">
        <v>2</v>
      </c>
      <c r="B31" s="31">
        <f t="shared" si="5"/>
        <v>1.4625000000000001</v>
      </c>
      <c r="C31" s="31"/>
      <c r="E31" s="8"/>
      <c r="F31" s="10"/>
      <c r="G31" s="9">
        <v>2</v>
      </c>
      <c r="H31" s="32">
        <f t="shared" si="4"/>
        <v>1.5</v>
      </c>
      <c r="I31" s="33"/>
      <c r="J31" s="34"/>
      <c r="K31" s="35"/>
    </row>
    <row r="32" spans="1:24" ht="19.5" thickTop="1" x14ac:dyDescent="0.4">
      <c r="A32" s="6" t="s">
        <v>11</v>
      </c>
      <c r="B32" s="36">
        <f>SUM(B11:C31)</f>
        <v>79.300000000000011</v>
      </c>
      <c r="C32" s="36"/>
      <c r="E32" s="8"/>
      <c r="F32" s="7"/>
      <c r="G32" s="6" t="s">
        <v>11</v>
      </c>
      <c r="H32" s="36">
        <f>SUM(H11:I31)</f>
        <v>38.650000000000006</v>
      </c>
      <c r="I32" s="36"/>
      <c r="J32" s="37"/>
      <c r="K32" s="38"/>
    </row>
    <row r="35" spans="1:11" ht="72" customHeight="1" x14ac:dyDescent="0.4">
      <c r="A35" s="30" t="s">
        <v>19</v>
      </c>
      <c r="B35" s="30"/>
      <c r="C35" s="30"/>
      <c r="D35" s="30"/>
      <c r="E35" s="30"/>
      <c r="F35" s="30"/>
      <c r="G35" s="30"/>
      <c r="H35" s="30"/>
      <c r="I35" s="30"/>
      <c r="J35" s="30"/>
      <c r="K35" s="30"/>
    </row>
    <row r="36" spans="1:11" ht="18" customHeight="1" x14ac:dyDescent="0.4">
      <c r="A36" s="30"/>
      <c r="B36" s="30"/>
      <c r="C36" s="30"/>
      <c r="D36" s="30"/>
      <c r="E36" s="30"/>
      <c r="F36" s="30"/>
      <c r="G36" s="30"/>
      <c r="H36" s="30"/>
      <c r="I36" s="30"/>
      <c r="J36" s="30"/>
      <c r="K36" s="30"/>
    </row>
    <row r="37" spans="1:11" ht="18" customHeight="1" x14ac:dyDescent="0.4">
      <c r="A37" s="30"/>
      <c r="B37" s="30"/>
      <c r="C37" s="30"/>
      <c r="D37" s="30"/>
      <c r="E37" s="30"/>
      <c r="F37" s="30"/>
      <c r="G37" s="30"/>
      <c r="H37" s="30"/>
      <c r="I37" s="30"/>
      <c r="J37" s="30"/>
      <c r="K37" s="30"/>
    </row>
    <row r="38" spans="1:11" ht="18" customHeight="1" x14ac:dyDescent="0.4">
      <c r="A38" s="30"/>
      <c r="B38" s="30"/>
      <c r="C38" s="30"/>
      <c r="D38" s="30"/>
      <c r="E38" s="30"/>
      <c r="F38" s="30"/>
      <c r="G38" s="30"/>
      <c r="H38" s="30"/>
      <c r="I38" s="30"/>
      <c r="J38" s="30"/>
      <c r="K38" s="30"/>
    </row>
    <row r="39" spans="1:11" ht="18" customHeight="1" x14ac:dyDescent="0.4">
      <c r="A39" s="30"/>
      <c r="B39" s="30"/>
      <c r="C39" s="30"/>
      <c r="D39" s="30"/>
      <c r="E39" s="30"/>
      <c r="F39" s="30"/>
      <c r="G39" s="30"/>
      <c r="H39" s="30"/>
      <c r="I39" s="30"/>
      <c r="J39" s="30"/>
      <c r="K39" s="30"/>
    </row>
    <row r="40" spans="1:11" ht="18" customHeight="1" x14ac:dyDescent="0.4">
      <c r="A40" s="30"/>
      <c r="B40" s="30"/>
      <c r="C40" s="30"/>
      <c r="D40" s="30"/>
      <c r="E40" s="30"/>
      <c r="F40" s="30"/>
      <c r="G40" s="30"/>
      <c r="H40" s="30"/>
      <c r="I40" s="30"/>
      <c r="J40" s="30"/>
      <c r="K40" s="30"/>
    </row>
    <row r="41" spans="1:11" ht="18" customHeight="1" x14ac:dyDescent="0.4">
      <c r="A41" s="30"/>
      <c r="B41" s="30"/>
      <c r="C41" s="30"/>
      <c r="D41" s="30"/>
      <c r="E41" s="30"/>
      <c r="F41" s="30"/>
      <c r="G41" s="30"/>
      <c r="H41" s="30"/>
      <c r="I41" s="30"/>
      <c r="J41" s="30"/>
      <c r="K41" s="30"/>
    </row>
    <row r="42" spans="1:11" x14ac:dyDescent="0.4">
      <c r="A42" s="30"/>
      <c r="B42" s="30"/>
      <c r="C42" s="30"/>
      <c r="D42" s="30"/>
      <c r="E42" s="30"/>
      <c r="F42" s="30"/>
      <c r="G42" s="30"/>
      <c r="H42" s="30"/>
      <c r="I42" s="30"/>
      <c r="J42" s="30"/>
      <c r="K42" s="30"/>
    </row>
    <row r="43" spans="1:11" x14ac:dyDescent="0.4">
      <c r="A43" s="30"/>
      <c r="B43" s="30"/>
      <c r="C43" s="30"/>
      <c r="D43" s="30"/>
      <c r="E43" s="30"/>
      <c r="F43" s="30"/>
      <c r="G43" s="30"/>
      <c r="H43" s="30"/>
      <c r="I43" s="30"/>
      <c r="J43" s="30"/>
      <c r="K43" s="30"/>
    </row>
    <row r="44" spans="1:11" x14ac:dyDescent="0.4">
      <c r="A44" s="30"/>
      <c r="B44" s="30"/>
      <c r="C44" s="30"/>
      <c r="D44" s="30"/>
      <c r="E44" s="30"/>
      <c r="F44" s="30"/>
      <c r="G44" s="30"/>
      <c r="H44" s="30"/>
      <c r="I44" s="30"/>
      <c r="J44" s="30"/>
      <c r="K44" s="30"/>
    </row>
    <row r="45" spans="1:11" x14ac:dyDescent="0.4">
      <c r="A45" s="1"/>
      <c r="B45" s="1"/>
      <c r="C45" s="1"/>
      <c r="D45" s="1"/>
      <c r="E45" s="1"/>
      <c r="F45" s="1"/>
      <c r="G45" s="1"/>
      <c r="H45" s="1"/>
      <c r="I45" s="1"/>
      <c r="J45" s="1"/>
      <c r="K45" s="1"/>
    </row>
  </sheetData>
  <mergeCells count="73">
    <mergeCell ref="J10:K10"/>
    <mergeCell ref="A2:A3"/>
    <mergeCell ref="A9:C9"/>
    <mergeCell ref="G9:I9"/>
    <mergeCell ref="B10:C10"/>
    <mergeCell ref="H10:I10"/>
    <mergeCell ref="B11:C11"/>
    <mergeCell ref="H11:I11"/>
    <mergeCell ref="J11:K11"/>
    <mergeCell ref="B12:C12"/>
    <mergeCell ref="H12:I12"/>
    <mergeCell ref="J12:K12"/>
    <mergeCell ref="B13:C13"/>
    <mergeCell ref="H13:I13"/>
    <mergeCell ref="J13:K13"/>
    <mergeCell ref="B14:C14"/>
    <mergeCell ref="H14:I14"/>
    <mergeCell ref="J14:K14"/>
    <mergeCell ref="B15:C15"/>
    <mergeCell ref="H15:I15"/>
    <mergeCell ref="J15:K15"/>
    <mergeCell ref="B16:C16"/>
    <mergeCell ref="H16:I16"/>
    <mergeCell ref="J16:K16"/>
    <mergeCell ref="B17:C17"/>
    <mergeCell ref="H17:I17"/>
    <mergeCell ref="J17:K17"/>
    <mergeCell ref="B18:C18"/>
    <mergeCell ref="H18:I18"/>
    <mergeCell ref="J18:K18"/>
    <mergeCell ref="B19:C19"/>
    <mergeCell ref="H19:I19"/>
    <mergeCell ref="J19:K19"/>
    <mergeCell ref="B20:C20"/>
    <mergeCell ref="H20:I20"/>
    <mergeCell ref="J20:K20"/>
    <mergeCell ref="B21:C21"/>
    <mergeCell ref="H21:I21"/>
    <mergeCell ref="J21:K21"/>
    <mergeCell ref="B22:C22"/>
    <mergeCell ref="H22:I22"/>
    <mergeCell ref="J22:K22"/>
    <mergeCell ref="B23:C23"/>
    <mergeCell ref="H23:I23"/>
    <mergeCell ref="J23:K23"/>
    <mergeCell ref="B24:C24"/>
    <mergeCell ref="H24:I24"/>
    <mergeCell ref="J24:K24"/>
    <mergeCell ref="B25:C25"/>
    <mergeCell ref="H25:I25"/>
    <mergeCell ref="J25:K25"/>
    <mergeCell ref="B26:C26"/>
    <mergeCell ref="H26:I26"/>
    <mergeCell ref="J26:K26"/>
    <mergeCell ref="B27:C27"/>
    <mergeCell ref="H27:I27"/>
    <mergeCell ref="J27:K27"/>
    <mergeCell ref="B28:C28"/>
    <mergeCell ref="H28:I28"/>
    <mergeCell ref="J28:K28"/>
    <mergeCell ref="B29:C29"/>
    <mergeCell ref="H29:I29"/>
    <mergeCell ref="J29:K29"/>
    <mergeCell ref="B30:C30"/>
    <mergeCell ref="H30:I30"/>
    <mergeCell ref="J30:K30"/>
    <mergeCell ref="A35:K44"/>
    <mergeCell ref="B31:C31"/>
    <mergeCell ref="H31:I31"/>
    <mergeCell ref="J31:K31"/>
    <mergeCell ref="B32:C32"/>
    <mergeCell ref="H32:I32"/>
    <mergeCell ref="J32:K32"/>
  </mergeCells>
  <phoneticPr fontId="1"/>
  <printOptions horizontalCentered="1"/>
  <pageMargins left="0.70866141732283472" right="0.70866141732283472" top="0.74803149606299213" bottom="0.74803149606299213" header="0.31496062992125984" footer="0.31496062992125984"/>
  <pageSetup paperSize="9" scale="65" orientation="portrait" r:id="rId1"/>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FC07C-4F59-4B97-BBFB-5C327054A5A0}">
  <dimension ref="A1:X45"/>
  <sheetViews>
    <sheetView view="pageBreakPreview" zoomScale="85" zoomScaleNormal="85" zoomScaleSheetLayoutView="85" workbookViewId="0">
      <selection activeCell="G9" sqref="G9:I9"/>
    </sheetView>
  </sheetViews>
  <sheetFormatPr defaultRowHeight="18.75" x14ac:dyDescent="0.4"/>
  <cols>
    <col min="1" max="10" width="10.875" customWidth="1"/>
    <col min="11" max="12" width="11" bestFit="1" customWidth="1"/>
    <col min="15" max="15" width="19.375" customWidth="1"/>
    <col min="16" max="16" width="10" bestFit="1" customWidth="1"/>
    <col min="20" max="20" width="10.5" bestFit="1" customWidth="1"/>
    <col min="21" max="21" width="20.5" bestFit="1" customWidth="1"/>
  </cols>
  <sheetData>
    <row r="1" spans="1:24" x14ac:dyDescent="0.4">
      <c r="A1" s="5" t="s">
        <v>28</v>
      </c>
      <c r="B1" s="5"/>
      <c r="C1" s="5"/>
      <c r="D1" s="5"/>
      <c r="E1" s="5"/>
      <c r="F1" s="5"/>
      <c r="G1" s="5"/>
      <c r="H1" s="5"/>
      <c r="I1" s="5"/>
      <c r="J1" s="5"/>
      <c r="K1" s="5"/>
    </row>
    <row r="2" spans="1:24" x14ac:dyDescent="0.4">
      <c r="A2" s="42" t="s">
        <v>12</v>
      </c>
      <c r="B2" s="21" t="s">
        <v>16</v>
      </c>
      <c r="C2" s="21"/>
      <c r="D2" s="21"/>
      <c r="E2" s="21"/>
      <c r="F2" s="21"/>
      <c r="G2" s="21"/>
      <c r="H2" s="21"/>
      <c r="I2" s="21"/>
      <c r="J2" s="21"/>
      <c r="K2" s="20"/>
    </row>
    <row r="3" spans="1:24" ht="37.5" x14ac:dyDescent="0.4">
      <c r="A3" s="43"/>
      <c r="B3" s="18" t="s">
        <v>14</v>
      </c>
      <c r="C3" s="19" t="s">
        <v>1</v>
      </c>
      <c r="D3" s="19" t="s">
        <v>2</v>
      </c>
      <c r="E3" s="19" t="s">
        <v>3</v>
      </c>
      <c r="F3" s="19" t="s">
        <v>4</v>
      </c>
      <c r="G3" s="19" t="s">
        <v>5</v>
      </c>
      <c r="H3" s="19" t="s">
        <v>6</v>
      </c>
      <c r="I3" s="19" t="s">
        <v>7</v>
      </c>
      <c r="J3" s="19" t="s">
        <v>8</v>
      </c>
      <c r="K3" s="18" t="s">
        <v>13</v>
      </c>
      <c r="O3" t="s">
        <v>0</v>
      </c>
      <c r="P3" t="s">
        <v>15</v>
      </c>
      <c r="Q3" s="2"/>
      <c r="R3" s="2" t="s">
        <v>9</v>
      </c>
      <c r="S3" s="2" t="s">
        <v>10</v>
      </c>
    </row>
    <row r="4" spans="1:24" x14ac:dyDescent="0.4">
      <c r="A4" s="17">
        <v>0</v>
      </c>
      <c r="B4">
        <v>4.6999999999999993</v>
      </c>
      <c r="C4" s="4">
        <v>5.4</v>
      </c>
      <c r="D4" s="4">
        <v>5.4</v>
      </c>
      <c r="E4" s="4">
        <v>5.8999999999999995</v>
      </c>
      <c r="F4" s="4">
        <v>4.9000000000000004</v>
      </c>
      <c r="G4" s="4">
        <v>8.6999999999999993</v>
      </c>
      <c r="H4" s="4">
        <v>2.8000000000000003</v>
      </c>
      <c r="I4" s="4">
        <v>3.9000000000000004</v>
      </c>
      <c r="J4" s="4">
        <v>9.1</v>
      </c>
      <c r="K4" s="16">
        <f>AVERAGE(C4:J4)</f>
        <v>5.7625000000000002</v>
      </c>
      <c r="L4" s="3"/>
      <c r="M4" s="3"/>
      <c r="O4">
        <v>0</v>
      </c>
      <c r="P4" s="7">
        <f>K4</f>
        <v>5.7625000000000002</v>
      </c>
      <c r="R4">
        <f t="shared" ref="R4:R24" si="0">P4*1000*0.001</f>
        <v>5.7625000000000002</v>
      </c>
      <c r="S4">
        <f t="shared" ref="S4:S24" si="1">R4*1000*0.001</f>
        <v>5.7625000000000002</v>
      </c>
      <c r="V4">
        <v>0</v>
      </c>
      <c r="W4" s="12">
        <f>B4</f>
        <v>4.6999999999999993</v>
      </c>
    </row>
    <row r="5" spans="1:24" x14ac:dyDescent="0.4">
      <c r="A5" s="17">
        <v>1</v>
      </c>
      <c r="B5" s="4">
        <v>1.7999999999999998</v>
      </c>
      <c r="C5" s="4">
        <v>4.0999999999999996</v>
      </c>
      <c r="D5" s="4">
        <v>3.3000000000000003</v>
      </c>
      <c r="E5" s="4">
        <v>2.1</v>
      </c>
      <c r="F5" s="4">
        <v>4</v>
      </c>
      <c r="G5" s="4">
        <v>5</v>
      </c>
      <c r="H5" s="4">
        <v>1.5</v>
      </c>
      <c r="I5" s="4">
        <v>2.5</v>
      </c>
      <c r="J5" s="4">
        <v>2.3000000000000003</v>
      </c>
      <c r="K5" s="16">
        <f>AVERAGE(C5:J5)</f>
        <v>3.1</v>
      </c>
      <c r="O5">
        <v>0.1</v>
      </c>
      <c r="P5">
        <f t="shared" ref="P5:P13" si="2">P4-($Q$14*0.1)</f>
        <v>5.4962499999999999</v>
      </c>
      <c r="R5">
        <f t="shared" si="0"/>
        <v>5.4962499999999999</v>
      </c>
      <c r="S5">
        <f t="shared" si="1"/>
        <v>5.4962499999999999</v>
      </c>
      <c r="V5">
        <v>0.1</v>
      </c>
      <c r="W5">
        <f t="shared" ref="W5:W13" si="3">W4-($X$14*0.1)</f>
        <v>4.4099999999999993</v>
      </c>
    </row>
    <row r="6" spans="1:24" x14ac:dyDescent="0.4">
      <c r="A6" s="17">
        <v>2</v>
      </c>
      <c r="B6" s="4">
        <v>0.5</v>
      </c>
      <c r="C6" s="4">
        <v>4</v>
      </c>
      <c r="D6" s="4">
        <v>2.1</v>
      </c>
      <c r="E6" s="4">
        <v>1.9</v>
      </c>
      <c r="F6" s="4">
        <v>3.8</v>
      </c>
      <c r="G6" s="4">
        <v>4.4000000000000004</v>
      </c>
      <c r="H6" s="4">
        <v>1.5</v>
      </c>
      <c r="I6" s="4">
        <v>1.7999999999999998</v>
      </c>
      <c r="J6" s="4">
        <v>1.7999999999999998</v>
      </c>
      <c r="K6" s="16">
        <f>AVERAGE(C6:J6)</f>
        <v>2.6625000000000005</v>
      </c>
      <c r="O6">
        <v>0.2</v>
      </c>
      <c r="P6">
        <f t="shared" si="2"/>
        <v>5.2299999999999995</v>
      </c>
      <c r="R6">
        <f t="shared" si="0"/>
        <v>5.2299999999999995</v>
      </c>
      <c r="S6">
        <f t="shared" si="1"/>
        <v>5.2299999999999995</v>
      </c>
      <c r="V6">
        <v>0.2</v>
      </c>
      <c r="W6">
        <f t="shared" si="3"/>
        <v>4.1199999999999992</v>
      </c>
    </row>
    <row r="7" spans="1:24" x14ac:dyDescent="0.4">
      <c r="O7">
        <v>0.3</v>
      </c>
      <c r="P7">
        <f t="shared" si="2"/>
        <v>4.9637499999999992</v>
      </c>
      <c r="R7">
        <f t="shared" si="0"/>
        <v>4.9637499999999992</v>
      </c>
      <c r="S7">
        <f t="shared" si="1"/>
        <v>4.9637499999999992</v>
      </c>
      <c r="V7">
        <v>0.3</v>
      </c>
      <c r="W7">
        <f t="shared" si="3"/>
        <v>3.8299999999999992</v>
      </c>
    </row>
    <row r="8" spans="1:24" x14ac:dyDescent="0.4">
      <c r="O8">
        <v>0.4</v>
      </c>
      <c r="P8">
        <f t="shared" si="2"/>
        <v>4.6974999999999989</v>
      </c>
      <c r="R8">
        <f t="shared" si="0"/>
        <v>4.6974999999999989</v>
      </c>
      <c r="S8">
        <f t="shared" si="1"/>
        <v>4.6974999999999989</v>
      </c>
      <c r="V8">
        <v>0.4</v>
      </c>
      <c r="W8">
        <f t="shared" si="3"/>
        <v>3.5399999999999991</v>
      </c>
    </row>
    <row r="9" spans="1:24" ht="61.5" customHeight="1" x14ac:dyDescent="0.4">
      <c r="A9" s="44" t="s">
        <v>29</v>
      </c>
      <c r="B9" s="44"/>
      <c r="C9" s="44"/>
      <c r="D9" s="5"/>
      <c r="E9" s="5"/>
      <c r="F9" s="5"/>
      <c r="G9" s="44" t="s">
        <v>30</v>
      </c>
      <c r="H9" s="44"/>
      <c r="I9" s="44"/>
      <c r="J9" s="5"/>
      <c r="K9" s="5"/>
      <c r="O9">
        <v>0.5</v>
      </c>
      <c r="P9">
        <f t="shared" si="2"/>
        <v>4.4312499999999986</v>
      </c>
      <c r="R9">
        <f t="shared" si="0"/>
        <v>4.4312499999999986</v>
      </c>
      <c r="S9">
        <f t="shared" si="1"/>
        <v>4.4312499999999986</v>
      </c>
      <c r="V9">
        <v>0.5</v>
      </c>
      <c r="W9">
        <f t="shared" si="3"/>
        <v>3.2499999999999991</v>
      </c>
    </row>
    <row r="10" spans="1:24" ht="36" customHeight="1" x14ac:dyDescent="0.4">
      <c r="A10" s="14" t="s">
        <v>12</v>
      </c>
      <c r="B10" s="45" t="s">
        <v>17</v>
      </c>
      <c r="C10" s="46"/>
      <c r="E10" s="1"/>
      <c r="F10" s="15"/>
      <c r="G10" s="14" t="s">
        <v>12</v>
      </c>
      <c r="H10" s="47" t="s">
        <v>17</v>
      </c>
      <c r="I10" s="47"/>
      <c r="J10" s="48"/>
      <c r="K10" s="49"/>
      <c r="O10">
        <v>0.6</v>
      </c>
      <c r="P10">
        <f t="shared" si="2"/>
        <v>4.1649999999999983</v>
      </c>
      <c r="R10">
        <f t="shared" si="0"/>
        <v>4.1649999999999983</v>
      </c>
      <c r="S10">
        <f t="shared" si="1"/>
        <v>4.1649999999999983</v>
      </c>
      <c r="V10">
        <v>0.6</v>
      </c>
      <c r="W10">
        <f t="shared" si="3"/>
        <v>2.9599999999999991</v>
      </c>
    </row>
    <row r="11" spans="1:24" x14ac:dyDescent="0.4">
      <c r="A11" s="11">
        <v>0</v>
      </c>
      <c r="B11" s="39">
        <f>P4</f>
        <v>5.7625000000000002</v>
      </c>
      <c r="C11" s="39"/>
      <c r="E11" s="8"/>
      <c r="F11" s="10"/>
      <c r="G11" s="11">
        <v>0</v>
      </c>
      <c r="H11" s="40">
        <f t="shared" ref="H11:H31" si="4">W4</f>
        <v>4.6999999999999993</v>
      </c>
      <c r="I11" s="41"/>
      <c r="J11" s="34"/>
      <c r="K11" s="35"/>
      <c r="O11">
        <v>0.7</v>
      </c>
      <c r="P11">
        <f t="shared" si="2"/>
        <v>3.8987499999999984</v>
      </c>
      <c r="R11">
        <f t="shared" si="0"/>
        <v>3.8987499999999984</v>
      </c>
      <c r="S11">
        <f t="shared" si="1"/>
        <v>3.8987499999999984</v>
      </c>
      <c r="V11">
        <v>0.7</v>
      </c>
      <c r="W11">
        <f t="shared" si="3"/>
        <v>2.669999999999999</v>
      </c>
    </row>
    <row r="12" spans="1:24" x14ac:dyDescent="0.4">
      <c r="A12" s="11">
        <v>0.1</v>
      </c>
      <c r="B12" s="39">
        <f t="shared" ref="B12:B31" si="5">P5</f>
        <v>5.4962499999999999</v>
      </c>
      <c r="C12" s="39"/>
      <c r="E12" s="8"/>
      <c r="F12" s="10"/>
      <c r="G12" s="11">
        <v>0.1</v>
      </c>
      <c r="H12" s="40">
        <f t="shared" si="4"/>
        <v>4.4099999999999993</v>
      </c>
      <c r="I12" s="41"/>
      <c r="J12" s="34"/>
      <c r="K12" s="35"/>
      <c r="O12">
        <v>0.8</v>
      </c>
      <c r="P12">
        <f t="shared" si="2"/>
        <v>3.6324999999999985</v>
      </c>
      <c r="R12">
        <f t="shared" si="0"/>
        <v>3.6324999999999985</v>
      </c>
      <c r="S12">
        <f t="shared" si="1"/>
        <v>3.6324999999999985</v>
      </c>
      <c r="V12">
        <v>0.8</v>
      </c>
      <c r="W12">
        <f t="shared" si="3"/>
        <v>2.379999999999999</v>
      </c>
    </row>
    <row r="13" spans="1:24" x14ac:dyDescent="0.4">
      <c r="A13" s="11">
        <v>0.2</v>
      </c>
      <c r="B13" s="39">
        <f t="shared" si="5"/>
        <v>5.2299999999999995</v>
      </c>
      <c r="C13" s="39"/>
      <c r="E13" s="8"/>
      <c r="F13" s="10"/>
      <c r="G13" s="11">
        <v>0.2</v>
      </c>
      <c r="H13" s="40">
        <f t="shared" si="4"/>
        <v>4.1199999999999992</v>
      </c>
      <c r="I13" s="41"/>
      <c r="J13" s="34"/>
      <c r="K13" s="35"/>
      <c r="O13">
        <v>0.9</v>
      </c>
      <c r="P13">
        <f t="shared" si="2"/>
        <v>3.3662499999999986</v>
      </c>
      <c r="R13">
        <f t="shared" si="0"/>
        <v>3.3662499999999986</v>
      </c>
      <c r="S13">
        <f t="shared" si="1"/>
        <v>3.3662499999999986</v>
      </c>
      <c r="V13">
        <v>0.9</v>
      </c>
      <c r="W13">
        <f t="shared" si="3"/>
        <v>2.089999999999999</v>
      </c>
    </row>
    <row r="14" spans="1:24" x14ac:dyDescent="0.4">
      <c r="A14" s="11">
        <v>0.3</v>
      </c>
      <c r="B14" s="39">
        <f t="shared" si="5"/>
        <v>4.9637499999999992</v>
      </c>
      <c r="C14" s="39"/>
      <c r="E14" s="8"/>
      <c r="F14" s="10"/>
      <c r="G14" s="11">
        <v>0.3</v>
      </c>
      <c r="H14" s="40">
        <f t="shared" si="4"/>
        <v>3.8299999999999992</v>
      </c>
      <c r="I14" s="41"/>
      <c r="J14" s="34"/>
      <c r="K14" s="35"/>
      <c r="O14">
        <v>1</v>
      </c>
      <c r="P14">
        <f>K5</f>
        <v>3.1</v>
      </c>
      <c r="Q14" s="29">
        <f>P4-P14</f>
        <v>2.6625000000000001</v>
      </c>
      <c r="R14">
        <f t="shared" si="0"/>
        <v>3.1</v>
      </c>
      <c r="S14">
        <f t="shared" si="1"/>
        <v>3.1</v>
      </c>
      <c r="T14" s="7">
        <f>SUM(P4:P13)</f>
        <v>45.643749999999997</v>
      </c>
      <c r="V14">
        <v>1</v>
      </c>
      <c r="W14" s="12">
        <f>B5</f>
        <v>1.7999999999999998</v>
      </c>
      <c r="X14" s="13">
        <f>W4-W14</f>
        <v>2.8999999999999995</v>
      </c>
    </row>
    <row r="15" spans="1:24" x14ac:dyDescent="0.4">
      <c r="A15" s="11">
        <v>0.4</v>
      </c>
      <c r="B15" s="39">
        <f t="shared" si="5"/>
        <v>4.6974999999999989</v>
      </c>
      <c r="C15" s="39"/>
      <c r="E15" s="8"/>
      <c r="F15" s="10"/>
      <c r="G15" s="11">
        <v>0.4</v>
      </c>
      <c r="H15" s="40">
        <f t="shared" si="4"/>
        <v>3.5399999999999991</v>
      </c>
      <c r="I15" s="41"/>
      <c r="J15" s="34"/>
      <c r="K15" s="35"/>
      <c r="O15">
        <v>1.1000000000000001</v>
      </c>
      <c r="P15">
        <f t="shared" ref="P15:P23" si="6">P14-(Q$24*0.1)</f>
        <v>3.0562500000000004</v>
      </c>
      <c r="R15">
        <f t="shared" si="0"/>
        <v>3.0562500000000004</v>
      </c>
      <c r="S15">
        <f t="shared" si="1"/>
        <v>3.0562500000000004</v>
      </c>
      <c r="V15">
        <v>1.1000000000000001</v>
      </c>
      <c r="W15">
        <f t="shared" ref="W15:W23" si="7">W14-(X$24*0.1)</f>
        <v>1.67</v>
      </c>
    </row>
    <row r="16" spans="1:24" x14ac:dyDescent="0.4">
      <c r="A16" s="11">
        <v>0.5</v>
      </c>
      <c r="B16" s="39">
        <f t="shared" si="5"/>
        <v>4.4312499999999986</v>
      </c>
      <c r="C16" s="39"/>
      <c r="E16" s="8"/>
      <c r="F16" s="10"/>
      <c r="G16" s="11">
        <v>0.5</v>
      </c>
      <c r="H16" s="40">
        <f t="shared" si="4"/>
        <v>3.2499999999999991</v>
      </c>
      <c r="I16" s="41"/>
      <c r="J16" s="34"/>
      <c r="K16" s="35"/>
      <c r="O16">
        <v>1.2</v>
      </c>
      <c r="P16">
        <f t="shared" si="6"/>
        <v>3.0125000000000002</v>
      </c>
      <c r="R16">
        <f t="shared" si="0"/>
        <v>3.0125000000000002</v>
      </c>
      <c r="S16">
        <f t="shared" si="1"/>
        <v>3.0125000000000002</v>
      </c>
      <c r="V16">
        <v>1.2</v>
      </c>
      <c r="W16">
        <f t="shared" si="7"/>
        <v>1.54</v>
      </c>
    </row>
    <row r="17" spans="1:24" x14ac:dyDescent="0.4">
      <c r="A17" s="11">
        <v>0.6</v>
      </c>
      <c r="B17" s="39">
        <f t="shared" si="5"/>
        <v>4.1649999999999983</v>
      </c>
      <c r="C17" s="39"/>
      <c r="E17" s="8"/>
      <c r="F17" s="10"/>
      <c r="G17" s="11">
        <v>0.6</v>
      </c>
      <c r="H17" s="40">
        <f t="shared" si="4"/>
        <v>2.9599999999999991</v>
      </c>
      <c r="I17" s="41"/>
      <c r="J17" s="34"/>
      <c r="K17" s="35"/>
      <c r="O17">
        <v>1.3</v>
      </c>
      <c r="P17">
        <f t="shared" si="6"/>
        <v>2.96875</v>
      </c>
      <c r="R17">
        <f t="shared" si="0"/>
        <v>2.96875</v>
      </c>
      <c r="S17">
        <f t="shared" si="1"/>
        <v>2.96875</v>
      </c>
      <c r="V17">
        <v>1.3</v>
      </c>
      <c r="W17">
        <f t="shared" si="7"/>
        <v>1.4100000000000001</v>
      </c>
    </row>
    <row r="18" spans="1:24" x14ac:dyDescent="0.4">
      <c r="A18" s="11">
        <v>0.7</v>
      </c>
      <c r="B18" s="39">
        <f t="shared" si="5"/>
        <v>3.8987499999999984</v>
      </c>
      <c r="C18" s="39"/>
      <c r="E18" s="8"/>
      <c r="F18" s="10"/>
      <c r="G18" s="11">
        <v>0.7</v>
      </c>
      <c r="H18" s="40">
        <f t="shared" si="4"/>
        <v>2.669999999999999</v>
      </c>
      <c r="I18" s="41"/>
      <c r="J18" s="34"/>
      <c r="K18" s="35"/>
      <c r="O18">
        <v>1.4</v>
      </c>
      <c r="P18">
        <f t="shared" si="6"/>
        <v>2.9249999999999998</v>
      </c>
      <c r="R18">
        <f t="shared" si="0"/>
        <v>2.9250000000000003</v>
      </c>
      <c r="S18">
        <f t="shared" si="1"/>
        <v>2.9250000000000007</v>
      </c>
      <c r="V18">
        <v>1.4</v>
      </c>
      <c r="W18">
        <f t="shared" si="7"/>
        <v>1.2800000000000002</v>
      </c>
    </row>
    <row r="19" spans="1:24" x14ac:dyDescent="0.4">
      <c r="A19" s="11">
        <v>0.8</v>
      </c>
      <c r="B19" s="39">
        <f t="shared" si="5"/>
        <v>3.6324999999999985</v>
      </c>
      <c r="C19" s="39"/>
      <c r="E19" s="8"/>
      <c r="F19" s="10"/>
      <c r="G19" s="11">
        <v>0.8</v>
      </c>
      <c r="H19" s="40">
        <f t="shared" si="4"/>
        <v>2.379999999999999</v>
      </c>
      <c r="I19" s="41"/>
      <c r="J19" s="34"/>
      <c r="K19" s="35"/>
      <c r="O19">
        <v>1.5</v>
      </c>
      <c r="P19">
        <f t="shared" si="6"/>
        <v>2.8812499999999996</v>
      </c>
      <c r="R19">
        <f t="shared" si="0"/>
        <v>2.8812499999999996</v>
      </c>
      <c r="S19">
        <f t="shared" si="1"/>
        <v>2.8812499999999996</v>
      </c>
      <c r="V19">
        <v>1.5</v>
      </c>
      <c r="W19">
        <f t="shared" si="7"/>
        <v>1.1500000000000004</v>
      </c>
    </row>
    <row r="20" spans="1:24" x14ac:dyDescent="0.4">
      <c r="A20" s="11">
        <v>0.9</v>
      </c>
      <c r="B20" s="39">
        <f t="shared" si="5"/>
        <v>3.3662499999999986</v>
      </c>
      <c r="C20" s="39"/>
      <c r="E20" s="8"/>
      <c r="F20" s="10"/>
      <c r="G20" s="11">
        <v>0.9</v>
      </c>
      <c r="H20" s="40">
        <f t="shared" si="4"/>
        <v>2.089999999999999</v>
      </c>
      <c r="I20" s="41"/>
      <c r="J20" s="34"/>
      <c r="K20" s="35"/>
      <c r="O20">
        <v>1.6</v>
      </c>
      <c r="P20">
        <f t="shared" si="6"/>
        <v>2.8374999999999995</v>
      </c>
      <c r="R20">
        <f t="shared" si="0"/>
        <v>2.8374999999999995</v>
      </c>
      <c r="S20">
        <f t="shared" si="1"/>
        <v>2.8374999999999995</v>
      </c>
      <c r="V20">
        <v>1.6</v>
      </c>
      <c r="W20">
        <f t="shared" si="7"/>
        <v>1.0200000000000005</v>
      </c>
    </row>
    <row r="21" spans="1:24" x14ac:dyDescent="0.4">
      <c r="A21" s="11">
        <v>1</v>
      </c>
      <c r="B21" s="39">
        <f t="shared" si="5"/>
        <v>3.1</v>
      </c>
      <c r="C21" s="39"/>
      <c r="E21" s="8"/>
      <c r="F21" s="10"/>
      <c r="G21" s="11">
        <v>1</v>
      </c>
      <c r="H21" s="40">
        <f t="shared" si="4"/>
        <v>1.7999999999999998</v>
      </c>
      <c r="I21" s="41"/>
      <c r="J21" s="34"/>
      <c r="K21" s="35"/>
      <c r="O21">
        <v>1.7</v>
      </c>
      <c r="P21">
        <f t="shared" si="6"/>
        <v>2.7937499999999993</v>
      </c>
      <c r="R21">
        <f t="shared" si="0"/>
        <v>2.7937499999999993</v>
      </c>
      <c r="S21">
        <f t="shared" si="1"/>
        <v>2.7937499999999993</v>
      </c>
      <c r="V21">
        <v>1.7</v>
      </c>
      <c r="W21">
        <f t="shared" si="7"/>
        <v>0.89000000000000046</v>
      </c>
    </row>
    <row r="22" spans="1:24" x14ac:dyDescent="0.4">
      <c r="A22" s="11">
        <v>1.1000000000000001</v>
      </c>
      <c r="B22" s="39">
        <f t="shared" si="5"/>
        <v>3.0562500000000004</v>
      </c>
      <c r="C22" s="39"/>
      <c r="E22" s="8"/>
      <c r="F22" s="10"/>
      <c r="G22" s="11">
        <v>1.1000000000000001</v>
      </c>
      <c r="H22" s="40">
        <f t="shared" si="4"/>
        <v>1.67</v>
      </c>
      <c r="I22" s="41"/>
      <c r="J22" s="34"/>
      <c r="K22" s="35"/>
      <c r="O22">
        <v>1.8</v>
      </c>
      <c r="P22">
        <f t="shared" si="6"/>
        <v>2.7499999999999991</v>
      </c>
      <c r="R22">
        <f t="shared" si="0"/>
        <v>2.7499999999999991</v>
      </c>
      <c r="S22">
        <f t="shared" si="1"/>
        <v>2.7499999999999991</v>
      </c>
      <c r="V22">
        <v>1.8</v>
      </c>
      <c r="W22">
        <f t="shared" si="7"/>
        <v>0.76000000000000045</v>
      </c>
    </row>
    <row r="23" spans="1:24" x14ac:dyDescent="0.4">
      <c r="A23" s="11">
        <v>1.2</v>
      </c>
      <c r="B23" s="39">
        <f t="shared" si="5"/>
        <v>3.0125000000000002</v>
      </c>
      <c r="C23" s="39"/>
      <c r="E23" s="8"/>
      <c r="F23" s="10"/>
      <c r="G23" s="11">
        <v>1.2</v>
      </c>
      <c r="H23" s="40">
        <f t="shared" si="4"/>
        <v>1.54</v>
      </c>
      <c r="I23" s="41"/>
      <c r="J23" s="34"/>
      <c r="K23" s="35"/>
      <c r="O23">
        <v>1.9</v>
      </c>
      <c r="P23">
        <f t="shared" si="6"/>
        <v>2.7062499999999989</v>
      </c>
      <c r="R23">
        <f t="shared" si="0"/>
        <v>2.7062499999999989</v>
      </c>
      <c r="S23">
        <f t="shared" si="1"/>
        <v>2.7062499999999989</v>
      </c>
      <c r="V23">
        <v>1.9</v>
      </c>
      <c r="W23">
        <f t="shared" si="7"/>
        <v>0.63000000000000045</v>
      </c>
    </row>
    <row r="24" spans="1:24" x14ac:dyDescent="0.4">
      <c r="A24" s="11">
        <v>1.3</v>
      </c>
      <c r="B24" s="39">
        <f t="shared" si="5"/>
        <v>2.96875</v>
      </c>
      <c r="C24" s="39"/>
      <c r="E24" s="8"/>
      <c r="F24" s="10"/>
      <c r="G24" s="11">
        <v>1.3</v>
      </c>
      <c r="H24" s="40">
        <f t="shared" si="4"/>
        <v>1.4100000000000001</v>
      </c>
      <c r="I24" s="41"/>
      <c r="J24" s="34"/>
      <c r="K24" s="35"/>
      <c r="O24">
        <v>2</v>
      </c>
      <c r="P24">
        <f>K6</f>
        <v>2.6625000000000005</v>
      </c>
      <c r="Q24">
        <f>P14-P24</f>
        <v>0.43749999999999956</v>
      </c>
      <c r="R24">
        <f t="shared" si="0"/>
        <v>2.6625000000000005</v>
      </c>
      <c r="S24">
        <f t="shared" si="1"/>
        <v>2.6625000000000005</v>
      </c>
      <c r="T24">
        <f>SUM(P14:P23)</f>
        <v>29.03125</v>
      </c>
      <c r="V24">
        <v>2</v>
      </c>
      <c r="W24" s="12">
        <f>B6</f>
        <v>0.5</v>
      </c>
      <c r="X24">
        <f>W14-W24</f>
        <v>1.2999999999999998</v>
      </c>
    </row>
    <row r="25" spans="1:24" x14ac:dyDescent="0.4">
      <c r="A25" s="11">
        <v>1.4</v>
      </c>
      <c r="B25" s="39">
        <f t="shared" si="5"/>
        <v>2.9249999999999998</v>
      </c>
      <c r="C25" s="39"/>
      <c r="E25" s="8"/>
      <c r="F25" s="10"/>
      <c r="G25" s="11">
        <v>1.4</v>
      </c>
      <c r="H25" s="40">
        <f t="shared" si="4"/>
        <v>1.2800000000000002</v>
      </c>
      <c r="I25" s="41"/>
      <c r="J25" s="34"/>
      <c r="K25" s="35"/>
    </row>
    <row r="26" spans="1:24" x14ac:dyDescent="0.4">
      <c r="A26" s="11">
        <v>1.5</v>
      </c>
      <c r="B26" s="39">
        <f t="shared" si="5"/>
        <v>2.8812499999999996</v>
      </c>
      <c r="C26" s="39"/>
      <c r="E26" s="8"/>
      <c r="F26" s="10"/>
      <c r="G26" s="11">
        <v>1.5</v>
      </c>
      <c r="H26" s="40">
        <f t="shared" si="4"/>
        <v>1.1500000000000004</v>
      </c>
      <c r="I26" s="41"/>
      <c r="J26" s="34"/>
      <c r="K26" s="35"/>
    </row>
    <row r="27" spans="1:24" x14ac:dyDescent="0.4">
      <c r="A27" s="11">
        <v>1.6</v>
      </c>
      <c r="B27" s="39">
        <f t="shared" si="5"/>
        <v>2.8374999999999995</v>
      </c>
      <c r="C27" s="39"/>
      <c r="E27" s="8"/>
      <c r="F27" s="10"/>
      <c r="G27" s="11">
        <v>1.6</v>
      </c>
      <c r="H27" s="40">
        <f t="shared" si="4"/>
        <v>1.0200000000000005</v>
      </c>
      <c r="I27" s="41"/>
      <c r="J27" s="34"/>
      <c r="K27" s="35"/>
    </row>
    <row r="28" spans="1:24" x14ac:dyDescent="0.4">
      <c r="A28" s="11">
        <v>1.7</v>
      </c>
      <c r="B28" s="39">
        <f t="shared" si="5"/>
        <v>2.7937499999999993</v>
      </c>
      <c r="C28" s="39"/>
      <c r="E28" s="8"/>
      <c r="F28" s="10"/>
      <c r="G28" s="11">
        <v>1.7</v>
      </c>
      <c r="H28" s="40">
        <f t="shared" si="4"/>
        <v>0.89000000000000046</v>
      </c>
      <c r="I28" s="41"/>
      <c r="J28" s="34"/>
      <c r="K28" s="35"/>
    </row>
    <row r="29" spans="1:24" x14ac:dyDescent="0.4">
      <c r="A29" s="11">
        <v>1.8</v>
      </c>
      <c r="B29" s="39">
        <f t="shared" si="5"/>
        <v>2.7499999999999991</v>
      </c>
      <c r="C29" s="39"/>
      <c r="E29" s="8"/>
      <c r="F29" s="10"/>
      <c r="G29" s="11">
        <v>1.8</v>
      </c>
      <c r="H29" s="40">
        <f t="shared" si="4"/>
        <v>0.76000000000000045</v>
      </c>
      <c r="I29" s="41"/>
      <c r="J29" s="34"/>
      <c r="K29" s="35"/>
    </row>
    <row r="30" spans="1:24" x14ac:dyDescent="0.4">
      <c r="A30" s="11">
        <v>1.9</v>
      </c>
      <c r="B30" s="39">
        <f t="shared" si="5"/>
        <v>2.7062499999999989</v>
      </c>
      <c r="C30" s="39"/>
      <c r="E30" s="8"/>
      <c r="F30" s="10"/>
      <c r="G30" s="11">
        <v>1.9</v>
      </c>
      <c r="H30" s="40">
        <f t="shared" si="4"/>
        <v>0.63000000000000045</v>
      </c>
      <c r="I30" s="41"/>
      <c r="J30" s="34"/>
      <c r="K30" s="35"/>
    </row>
    <row r="31" spans="1:24" ht="19.5" thickBot="1" x14ac:dyDescent="0.45">
      <c r="A31" s="9">
        <v>2</v>
      </c>
      <c r="B31" s="31">
        <f t="shared" si="5"/>
        <v>2.6625000000000005</v>
      </c>
      <c r="C31" s="31"/>
      <c r="E31" s="8"/>
      <c r="F31" s="10"/>
      <c r="G31" s="9">
        <v>2</v>
      </c>
      <c r="H31" s="32">
        <f t="shared" si="4"/>
        <v>0.5</v>
      </c>
      <c r="I31" s="33"/>
      <c r="J31" s="34"/>
      <c r="K31" s="35"/>
    </row>
    <row r="32" spans="1:24" ht="19.5" thickTop="1" x14ac:dyDescent="0.4">
      <c r="A32" s="6" t="s">
        <v>11</v>
      </c>
      <c r="B32" s="36">
        <f>SUM(B11:C31)</f>
        <v>77.337499999999991</v>
      </c>
      <c r="C32" s="36"/>
      <c r="E32" s="8"/>
      <c r="F32" s="7"/>
      <c r="G32" s="6" t="s">
        <v>11</v>
      </c>
      <c r="H32" s="36">
        <f>SUM(H11:I31)</f>
        <v>46.599999999999994</v>
      </c>
      <c r="I32" s="36"/>
      <c r="J32" s="37"/>
      <c r="K32" s="38"/>
    </row>
    <row r="35" spans="1:11" ht="72" customHeight="1" x14ac:dyDescent="0.4">
      <c r="A35" s="30" t="s">
        <v>19</v>
      </c>
      <c r="B35" s="30"/>
      <c r="C35" s="30"/>
      <c r="D35" s="30"/>
      <c r="E35" s="30"/>
      <c r="F35" s="30"/>
      <c r="G35" s="30"/>
      <c r="H35" s="30"/>
      <c r="I35" s="30"/>
      <c r="J35" s="30"/>
      <c r="K35" s="30"/>
    </row>
    <row r="36" spans="1:11" ht="18" customHeight="1" x14ac:dyDescent="0.4">
      <c r="A36" s="30"/>
      <c r="B36" s="30"/>
      <c r="C36" s="30"/>
      <c r="D36" s="30"/>
      <c r="E36" s="30"/>
      <c r="F36" s="30"/>
      <c r="G36" s="30"/>
      <c r="H36" s="30"/>
      <c r="I36" s="30"/>
      <c r="J36" s="30"/>
      <c r="K36" s="30"/>
    </row>
    <row r="37" spans="1:11" ht="18" customHeight="1" x14ac:dyDescent="0.4">
      <c r="A37" s="30"/>
      <c r="B37" s="30"/>
      <c r="C37" s="30"/>
      <c r="D37" s="30"/>
      <c r="E37" s="30"/>
      <c r="F37" s="30"/>
      <c r="G37" s="30"/>
      <c r="H37" s="30"/>
      <c r="I37" s="30"/>
      <c r="J37" s="30"/>
      <c r="K37" s="30"/>
    </row>
    <row r="38" spans="1:11" ht="18" customHeight="1" x14ac:dyDescent="0.4">
      <c r="A38" s="30"/>
      <c r="B38" s="30"/>
      <c r="C38" s="30"/>
      <c r="D38" s="30"/>
      <c r="E38" s="30"/>
      <c r="F38" s="30"/>
      <c r="G38" s="30"/>
      <c r="H38" s="30"/>
      <c r="I38" s="30"/>
      <c r="J38" s="30"/>
      <c r="K38" s="30"/>
    </row>
    <row r="39" spans="1:11" ht="18" customHeight="1" x14ac:dyDescent="0.4">
      <c r="A39" s="30"/>
      <c r="B39" s="30"/>
      <c r="C39" s="30"/>
      <c r="D39" s="30"/>
      <c r="E39" s="30"/>
      <c r="F39" s="30"/>
      <c r="G39" s="30"/>
      <c r="H39" s="30"/>
      <c r="I39" s="30"/>
      <c r="J39" s="30"/>
      <c r="K39" s="30"/>
    </row>
    <row r="40" spans="1:11" ht="18" customHeight="1" x14ac:dyDescent="0.4">
      <c r="A40" s="30"/>
      <c r="B40" s="30"/>
      <c r="C40" s="30"/>
      <c r="D40" s="30"/>
      <c r="E40" s="30"/>
      <c r="F40" s="30"/>
      <c r="G40" s="30"/>
      <c r="H40" s="30"/>
      <c r="I40" s="30"/>
      <c r="J40" s="30"/>
      <c r="K40" s="30"/>
    </row>
    <row r="41" spans="1:11" ht="18" customHeight="1" x14ac:dyDescent="0.4">
      <c r="A41" s="30"/>
      <c r="B41" s="30"/>
      <c r="C41" s="30"/>
      <c r="D41" s="30"/>
      <c r="E41" s="30"/>
      <c r="F41" s="30"/>
      <c r="G41" s="30"/>
      <c r="H41" s="30"/>
      <c r="I41" s="30"/>
      <c r="J41" s="30"/>
      <c r="K41" s="30"/>
    </row>
    <row r="42" spans="1:11" x14ac:dyDescent="0.4">
      <c r="A42" s="30"/>
      <c r="B42" s="30"/>
      <c r="C42" s="30"/>
      <c r="D42" s="30"/>
      <c r="E42" s="30"/>
      <c r="F42" s="30"/>
      <c r="G42" s="30"/>
      <c r="H42" s="30"/>
      <c r="I42" s="30"/>
      <c r="J42" s="30"/>
      <c r="K42" s="30"/>
    </row>
    <row r="43" spans="1:11" x14ac:dyDescent="0.4">
      <c r="A43" s="30"/>
      <c r="B43" s="30"/>
      <c r="C43" s="30"/>
      <c r="D43" s="30"/>
      <c r="E43" s="30"/>
      <c r="F43" s="30"/>
      <c r="G43" s="30"/>
      <c r="H43" s="30"/>
      <c r="I43" s="30"/>
      <c r="J43" s="30"/>
      <c r="K43" s="30"/>
    </row>
    <row r="44" spans="1:11" x14ac:dyDescent="0.4">
      <c r="A44" s="30"/>
      <c r="B44" s="30"/>
      <c r="C44" s="30"/>
      <c r="D44" s="30"/>
      <c r="E44" s="30"/>
      <c r="F44" s="30"/>
      <c r="G44" s="30"/>
      <c r="H44" s="30"/>
      <c r="I44" s="30"/>
      <c r="J44" s="30"/>
      <c r="K44" s="30"/>
    </row>
    <row r="45" spans="1:11" x14ac:dyDescent="0.4">
      <c r="A45" s="1"/>
      <c r="B45" s="1"/>
      <c r="C45" s="1"/>
      <c r="D45" s="1"/>
      <c r="E45" s="1"/>
      <c r="F45" s="1"/>
      <c r="G45" s="1"/>
      <c r="H45" s="1"/>
      <c r="I45" s="1"/>
      <c r="J45" s="1"/>
      <c r="K45" s="1"/>
    </row>
  </sheetData>
  <mergeCells count="73">
    <mergeCell ref="J10:K10"/>
    <mergeCell ref="A2:A3"/>
    <mergeCell ref="A9:C9"/>
    <mergeCell ref="G9:I9"/>
    <mergeCell ref="B10:C10"/>
    <mergeCell ref="H10:I10"/>
    <mergeCell ref="B11:C11"/>
    <mergeCell ref="H11:I11"/>
    <mergeCell ref="J11:K11"/>
    <mergeCell ref="B12:C12"/>
    <mergeCell ref="H12:I12"/>
    <mergeCell ref="J12:K12"/>
    <mergeCell ref="B13:C13"/>
    <mergeCell ref="H13:I13"/>
    <mergeCell ref="J13:K13"/>
    <mergeCell ref="B14:C14"/>
    <mergeCell ref="H14:I14"/>
    <mergeCell ref="J14:K14"/>
    <mergeCell ref="B15:C15"/>
    <mergeCell ref="H15:I15"/>
    <mergeCell ref="J15:K15"/>
    <mergeCell ref="B16:C16"/>
    <mergeCell ref="H16:I16"/>
    <mergeCell ref="J16:K16"/>
    <mergeCell ref="B17:C17"/>
    <mergeCell ref="H17:I17"/>
    <mergeCell ref="J17:K17"/>
    <mergeCell ref="B18:C18"/>
    <mergeCell ref="H18:I18"/>
    <mergeCell ref="J18:K18"/>
    <mergeCell ref="B19:C19"/>
    <mergeCell ref="H19:I19"/>
    <mergeCell ref="J19:K19"/>
    <mergeCell ref="B20:C20"/>
    <mergeCell ref="H20:I20"/>
    <mergeCell ref="J20:K20"/>
    <mergeCell ref="B21:C21"/>
    <mergeCell ref="H21:I21"/>
    <mergeCell ref="J21:K21"/>
    <mergeCell ref="B22:C22"/>
    <mergeCell ref="H22:I22"/>
    <mergeCell ref="J22:K22"/>
    <mergeCell ref="B23:C23"/>
    <mergeCell ref="H23:I23"/>
    <mergeCell ref="J23:K23"/>
    <mergeCell ref="B24:C24"/>
    <mergeCell ref="H24:I24"/>
    <mergeCell ref="J24:K24"/>
    <mergeCell ref="B25:C25"/>
    <mergeCell ref="H25:I25"/>
    <mergeCell ref="J25:K25"/>
    <mergeCell ref="B26:C26"/>
    <mergeCell ref="H26:I26"/>
    <mergeCell ref="J26:K26"/>
    <mergeCell ref="B27:C27"/>
    <mergeCell ref="H27:I27"/>
    <mergeCell ref="J27:K27"/>
    <mergeCell ref="B28:C28"/>
    <mergeCell ref="H28:I28"/>
    <mergeCell ref="J28:K28"/>
    <mergeCell ref="B29:C29"/>
    <mergeCell ref="H29:I29"/>
    <mergeCell ref="J29:K29"/>
    <mergeCell ref="B30:C30"/>
    <mergeCell ref="H30:I30"/>
    <mergeCell ref="J30:K30"/>
    <mergeCell ref="A35:K44"/>
    <mergeCell ref="B31:C31"/>
    <mergeCell ref="H31:I31"/>
    <mergeCell ref="J31:K31"/>
    <mergeCell ref="B32:C32"/>
    <mergeCell ref="H32:I32"/>
    <mergeCell ref="J32:K32"/>
  </mergeCells>
  <phoneticPr fontId="1"/>
  <printOptions horizontalCentered="1"/>
  <pageMargins left="0.70866141732283472" right="0.70866141732283472" top="0.74803149606299213" bottom="0.74803149606299213" header="0.31496062992125984" footer="0.31496062992125984"/>
  <pageSetup paperSize="9" scale="65" orientation="portrait" r:id="rId1"/>
  <colBreaks count="1" manualBreakCount="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DDB2B0-F96F-491D-BEAF-95706DC99A75}">
  <dimension ref="A1:X45"/>
  <sheetViews>
    <sheetView view="pageBreakPreview" zoomScale="85" zoomScaleNormal="85" zoomScaleSheetLayoutView="85" workbookViewId="0">
      <selection activeCell="G9" sqref="G9:I9"/>
    </sheetView>
  </sheetViews>
  <sheetFormatPr defaultRowHeight="18.75" x14ac:dyDescent="0.4"/>
  <cols>
    <col min="1" max="10" width="10.875" customWidth="1"/>
    <col min="11" max="12" width="11" bestFit="1" customWidth="1"/>
    <col min="15" max="15" width="19.375" customWidth="1"/>
    <col min="16" max="16" width="10" bestFit="1" customWidth="1"/>
    <col min="20" max="20" width="10.5" bestFit="1" customWidth="1"/>
    <col min="21" max="21" width="20.5" bestFit="1" customWidth="1"/>
  </cols>
  <sheetData>
    <row r="1" spans="1:24" x14ac:dyDescent="0.4">
      <c r="A1" s="5" t="s">
        <v>31</v>
      </c>
      <c r="B1" s="5"/>
      <c r="C1" s="5"/>
      <c r="D1" s="5"/>
      <c r="E1" s="5"/>
      <c r="F1" s="5"/>
      <c r="G1" s="5"/>
      <c r="H1" s="5"/>
      <c r="I1" s="5"/>
      <c r="J1" s="5"/>
      <c r="K1" s="5"/>
    </row>
    <row r="2" spans="1:24" x14ac:dyDescent="0.4">
      <c r="A2" s="42" t="s">
        <v>12</v>
      </c>
      <c r="B2" s="21" t="s">
        <v>16</v>
      </c>
      <c r="C2" s="21"/>
      <c r="D2" s="21"/>
      <c r="E2" s="21"/>
      <c r="F2" s="21"/>
      <c r="G2" s="21"/>
      <c r="H2" s="21"/>
      <c r="I2" s="21"/>
      <c r="J2" s="21"/>
      <c r="K2" s="20"/>
    </row>
    <row r="3" spans="1:24" ht="37.5" x14ac:dyDescent="0.4">
      <c r="A3" s="43"/>
      <c r="B3" s="18" t="s">
        <v>14</v>
      </c>
      <c r="C3" s="19" t="s">
        <v>1</v>
      </c>
      <c r="D3" s="19" t="s">
        <v>2</v>
      </c>
      <c r="E3" s="19" t="s">
        <v>3</v>
      </c>
      <c r="F3" s="19" t="s">
        <v>4</v>
      </c>
      <c r="G3" s="19" t="s">
        <v>5</v>
      </c>
      <c r="H3" s="19" t="s">
        <v>6</v>
      </c>
      <c r="I3" s="19" t="s">
        <v>7</v>
      </c>
      <c r="J3" s="19" t="s">
        <v>8</v>
      </c>
      <c r="K3" s="18" t="s">
        <v>13</v>
      </c>
      <c r="O3" t="s">
        <v>0</v>
      </c>
      <c r="P3" t="s">
        <v>15</v>
      </c>
      <c r="Q3" s="2"/>
      <c r="R3" s="2" t="s">
        <v>9</v>
      </c>
      <c r="S3" s="2" t="s">
        <v>10</v>
      </c>
    </row>
    <row r="4" spans="1:24" x14ac:dyDescent="0.4">
      <c r="A4" s="17">
        <v>0</v>
      </c>
      <c r="B4">
        <v>2.8000000000000003</v>
      </c>
      <c r="C4" s="4">
        <v>10.1</v>
      </c>
      <c r="D4" s="4">
        <v>5.6000000000000005</v>
      </c>
      <c r="E4" s="4">
        <v>4.3</v>
      </c>
      <c r="F4" s="4">
        <v>4.5</v>
      </c>
      <c r="G4" s="4">
        <v>4.5</v>
      </c>
      <c r="H4" s="4">
        <v>4.2</v>
      </c>
      <c r="I4" s="4">
        <v>2.8000000000000003</v>
      </c>
      <c r="J4" s="4">
        <v>3.8</v>
      </c>
      <c r="K4" s="16">
        <f>AVERAGE(C4:J4)</f>
        <v>4.9749999999999996</v>
      </c>
      <c r="L4" s="3"/>
      <c r="M4" s="3"/>
      <c r="O4">
        <v>0</v>
      </c>
      <c r="P4" s="7">
        <f>K4</f>
        <v>4.9749999999999996</v>
      </c>
      <c r="R4">
        <f t="shared" ref="R4:R24" si="0">P4*1000*0.001</f>
        <v>4.9750000000000005</v>
      </c>
      <c r="S4">
        <f t="shared" ref="S4:S24" si="1">R4*1000*0.001</f>
        <v>4.9750000000000014</v>
      </c>
      <c r="V4">
        <v>0</v>
      </c>
      <c r="W4" s="12">
        <f>B4</f>
        <v>2.8000000000000003</v>
      </c>
    </row>
    <row r="5" spans="1:24" x14ac:dyDescent="0.4">
      <c r="A5" s="17">
        <v>1</v>
      </c>
      <c r="B5" s="4">
        <v>0.8</v>
      </c>
      <c r="C5" s="4">
        <v>3.9000000000000004</v>
      </c>
      <c r="D5" s="4">
        <v>3.7</v>
      </c>
      <c r="E5" s="4">
        <v>2.6</v>
      </c>
      <c r="F5" s="4">
        <v>3.8999999999999995</v>
      </c>
      <c r="G5" s="4">
        <v>3.8999999999999995</v>
      </c>
      <c r="H5" s="4">
        <v>2.4</v>
      </c>
      <c r="I5" s="4">
        <v>2.7</v>
      </c>
      <c r="J5" s="4">
        <v>1.3</v>
      </c>
      <c r="K5" s="16">
        <f>AVERAGE(C5:J5)</f>
        <v>3.05</v>
      </c>
      <c r="O5">
        <v>0.1</v>
      </c>
      <c r="P5">
        <f t="shared" ref="P5:P13" si="2">P4-($Q$14*0.1)</f>
        <v>4.7824999999999998</v>
      </c>
      <c r="R5">
        <f t="shared" si="0"/>
        <v>4.7824999999999998</v>
      </c>
      <c r="S5">
        <f t="shared" si="1"/>
        <v>4.7824999999999998</v>
      </c>
      <c r="V5">
        <v>0.1</v>
      </c>
      <c r="W5">
        <f t="shared" ref="W5:W13" si="3">W4-($X$14*0.1)</f>
        <v>2.6</v>
      </c>
    </row>
    <row r="6" spans="1:24" x14ac:dyDescent="0.4">
      <c r="A6" s="17">
        <v>2</v>
      </c>
      <c r="B6" s="4">
        <v>0.4</v>
      </c>
      <c r="C6" s="4">
        <v>3.3999999999999995</v>
      </c>
      <c r="D6" s="4">
        <v>2.5</v>
      </c>
      <c r="E6" s="4">
        <v>1.6</v>
      </c>
      <c r="F6" s="4">
        <v>2.2999999999999998</v>
      </c>
      <c r="G6" s="4">
        <v>2.2999999999999998</v>
      </c>
      <c r="H6" s="4">
        <v>0.8</v>
      </c>
      <c r="I6" s="4">
        <v>3.5000000000000004</v>
      </c>
      <c r="J6" s="4">
        <v>1.1000000000000001</v>
      </c>
      <c r="K6" s="16">
        <f>AVERAGE(C6:J6)</f>
        <v>2.1875000000000004</v>
      </c>
      <c r="O6">
        <v>0.2</v>
      </c>
      <c r="P6">
        <f t="shared" si="2"/>
        <v>4.59</v>
      </c>
      <c r="R6">
        <f t="shared" si="0"/>
        <v>4.59</v>
      </c>
      <c r="S6">
        <f t="shared" si="1"/>
        <v>4.59</v>
      </c>
      <c r="V6">
        <v>0.2</v>
      </c>
      <c r="W6">
        <f t="shared" si="3"/>
        <v>2.4</v>
      </c>
    </row>
    <row r="7" spans="1:24" x14ac:dyDescent="0.4">
      <c r="O7">
        <v>0.3</v>
      </c>
      <c r="P7">
        <f t="shared" si="2"/>
        <v>4.3975</v>
      </c>
      <c r="R7">
        <f t="shared" si="0"/>
        <v>4.3975</v>
      </c>
      <c r="S7">
        <f t="shared" si="1"/>
        <v>4.3975</v>
      </c>
      <c r="V7">
        <v>0.3</v>
      </c>
      <c r="W7">
        <f t="shared" si="3"/>
        <v>2.1999999999999997</v>
      </c>
    </row>
    <row r="8" spans="1:24" x14ac:dyDescent="0.4">
      <c r="O8">
        <v>0.4</v>
      </c>
      <c r="P8">
        <f t="shared" si="2"/>
        <v>4.2050000000000001</v>
      </c>
      <c r="R8">
        <f t="shared" si="0"/>
        <v>4.2050000000000001</v>
      </c>
      <c r="S8">
        <f t="shared" si="1"/>
        <v>4.2050000000000001</v>
      </c>
      <c r="V8">
        <v>0.4</v>
      </c>
      <c r="W8">
        <f t="shared" si="3"/>
        <v>1.9999999999999998</v>
      </c>
    </row>
    <row r="9" spans="1:24" ht="61.5" customHeight="1" x14ac:dyDescent="0.4">
      <c r="A9" s="44" t="s">
        <v>32</v>
      </c>
      <c r="B9" s="44"/>
      <c r="C9" s="44"/>
      <c r="D9" s="5"/>
      <c r="E9" s="5"/>
      <c r="F9" s="5"/>
      <c r="G9" s="44" t="s">
        <v>33</v>
      </c>
      <c r="H9" s="44"/>
      <c r="I9" s="44"/>
      <c r="J9" s="5"/>
      <c r="K9" s="5"/>
      <c r="O9">
        <v>0.5</v>
      </c>
      <c r="P9">
        <f t="shared" si="2"/>
        <v>4.0125000000000002</v>
      </c>
      <c r="R9">
        <f t="shared" si="0"/>
        <v>4.0125000000000002</v>
      </c>
      <c r="S9">
        <f t="shared" si="1"/>
        <v>4.0125000000000002</v>
      </c>
      <c r="V9">
        <v>0.5</v>
      </c>
      <c r="W9">
        <f t="shared" si="3"/>
        <v>1.7999999999999998</v>
      </c>
    </row>
    <row r="10" spans="1:24" ht="36" customHeight="1" x14ac:dyDescent="0.4">
      <c r="A10" s="14" t="s">
        <v>12</v>
      </c>
      <c r="B10" s="45" t="s">
        <v>17</v>
      </c>
      <c r="C10" s="46"/>
      <c r="E10" s="1"/>
      <c r="F10" s="15"/>
      <c r="G10" s="14" t="s">
        <v>12</v>
      </c>
      <c r="H10" s="47" t="s">
        <v>17</v>
      </c>
      <c r="I10" s="47"/>
      <c r="J10" s="48"/>
      <c r="K10" s="49"/>
      <c r="O10">
        <v>0.6</v>
      </c>
      <c r="P10">
        <f t="shared" si="2"/>
        <v>3.8200000000000003</v>
      </c>
      <c r="R10">
        <f t="shared" si="0"/>
        <v>3.8200000000000007</v>
      </c>
      <c r="S10">
        <f t="shared" si="1"/>
        <v>3.8200000000000012</v>
      </c>
      <c r="V10">
        <v>0.6</v>
      </c>
      <c r="W10">
        <f t="shared" si="3"/>
        <v>1.5999999999999999</v>
      </c>
    </row>
    <row r="11" spans="1:24" x14ac:dyDescent="0.4">
      <c r="A11" s="11">
        <v>0</v>
      </c>
      <c r="B11" s="39">
        <f>P4</f>
        <v>4.9749999999999996</v>
      </c>
      <c r="C11" s="39"/>
      <c r="E11" s="8"/>
      <c r="F11" s="10"/>
      <c r="G11" s="11">
        <v>0</v>
      </c>
      <c r="H11" s="40">
        <f t="shared" ref="H11:H31" si="4">W4</f>
        <v>2.8000000000000003</v>
      </c>
      <c r="I11" s="41"/>
      <c r="J11" s="34"/>
      <c r="K11" s="35"/>
      <c r="O11">
        <v>0.7</v>
      </c>
      <c r="P11">
        <f t="shared" si="2"/>
        <v>3.6275000000000004</v>
      </c>
      <c r="R11">
        <f t="shared" si="0"/>
        <v>3.6275000000000004</v>
      </c>
      <c r="S11">
        <f t="shared" si="1"/>
        <v>3.6275000000000004</v>
      </c>
      <c r="V11">
        <v>0.7</v>
      </c>
      <c r="W11">
        <f t="shared" si="3"/>
        <v>1.4</v>
      </c>
    </row>
    <row r="12" spans="1:24" x14ac:dyDescent="0.4">
      <c r="A12" s="11">
        <v>0.1</v>
      </c>
      <c r="B12" s="39">
        <f t="shared" ref="B12:B31" si="5">P5</f>
        <v>4.7824999999999998</v>
      </c>
      <c r="C12" s="39"/>
      <c r="E12" s="8"/>
      <c r="F12" s="10"/>
      <c r="G12" s="11">
        <v>0.1</v>
      </c>
      <c r="H12" s="40">
        <f t="shared" si="4"/>
        <v>2.6</v>
      </c>
      <c r="I12" s="41"/>
      <c r="J12" s="34"/>
      <c r="K12" s="35"/>
      <c r="O12">
        <v>0.8</v>
      </c>
      <c r="P12">
        <f t="shared" si="2"/>
        <v>3.4350000000000005</v>
      </c>
      <c r="R12">
        <f t="shared" si="0"/>
        <v>3.4350000000000005</v>
      </c>
      <c r="S12">
        <f t="shared" si="1"/>
        <v>3.4350000000000005</v>
      </c>
      <c r="V12">
        <v>0.8</v>
      </c>
      <c r="W12">
        <f t="shared" si="3"/>
        <v>1.2</v>
      </c>
    </row>
    <row r="13" spans="1:24" x14ac:dyDescent="0.4">
      <c r="A13" s="11">
        <v>0.2</v>
      </c>
      <c r="B13" s="39">
        <f t="shared" si="5"/>
        <v>4.59</v>
      </c>
      <c r="C13" s="39"/>
      <c r="E13" s="8"/>
      <c r="F13" s="10"/>
      <c r="G13" s="11">
        <v>0.2</v>
      </c>
      <c r="H13" s="40">
        <f t="shared" si="4"/>
        <v>2.4</v>
      </c>
      <c r="I13" s="41"/>
      <c r="J13" s="34"/>
      <c r="K13" s="35"/>
      <c r="O13">
        <v>0.9</v>
      </c>
      <c r="P13">
        <f t="shared" si="2"/>
        <v>3.2425000000000006</v>
      </c>
      <c r="R13">
        <f t="shared" si="0"/>
        <v>3.2425000000000006</v>
      </c>
      <c r="S13">
        <f t="shared" si="1"/>
        <v>3.2425000000000006</v>
      </c>
      <c r="V13">
        <v>0.9</v>
      </c>
      <c r="W13">
        <f t="shared" si="3"/>
        <v>1</v>
      </c>
    </row>
    <row r="14" spans="1:24" x14ac:dyDescent="0.4">
      <c r="A14" s="11">
        <v>0.3</v>
      </c>
      <c r="B14" s="39">
        <f t="shared" si="5"/>
        <v>4.3975</v>
      </c>
      <c r="C14" s="39"/>
      <c r="E14" s="8"/>
      <c r="F14" s="10"/>
      <c r="G14" s="11">
        <v>0.3</v>
      </c>
      <c r="H14" s="40">
        <f t="shared" si="4"/>
        <v>2.1999999999999997</v>
      </c>
      <c r="I14" s="41"/>
      <c r="J14" s="34"/>
      <c r="K14" s="35"/>
      <c r="O14">
        <v>1</v>
      </c>
      <c r="P14">
        <f>K5</f>
        <v>3.05</v>
      </c>
      <c r="Q14" s="29">
        <f>P4-P14</f>
        <v>1.9249999999999998</v>
      </c>
      <c r="R14">
        <f t="shared" si="0"/>
        <v>3.0500000000000003</v>
      </c>
      <c r="S14">
        <f t="shared" si="1"/>
        <v>3.0500000000000007</v>
      </c>
      <c r="T14" s="7">
        <f>SUM(P4:P13)</f>
        <v>41.087500000000006</v>
      </c>
      <c r="V14">
        <v>1</v>
      </c>
      <c r="W14" s="12">
        <f>B5</f>
        <v>0.8</v>
      </c>
      <c r="X14" s="13">
        <f>W4-W14</f>
        <v>2</v>
      </c>
    </row>
    <row r="15" spans="1:24" x14ac:dyDescent="0.4">
      <c r="A15" s="11">
        <v>0.4</v>
      </c>
      <c r="B15" s="39">
        <f t="shared" si="5"/>
        <v>4.2050000000000001</v>
      </c>
      <c r="C15" s="39"/>
      <c r="E15" s="8"/>
      <c r="F15" s="10"/>
      <c r="G15" s="11">
        <v>0.4</v>
      </c>
      <c r="H15" s="40">
        <f t="shared" si="4"/>
        <v>1.9999999999999998</v>
      </c>
      <c r="I15" s="41"/>
      <c r="J15" s="34"/>
      <c r="K15" s="35"/>
      <c r="O15">
        <v>1.1000000000000001</v>
      </c>
      <c r="P15">
        <f t="shared" ref="P15:P23" si="6">P14-(Q$24*0.1)</f>
        <v>2.9637500000000001</v>
      </c>
      <c r="R15">
        <f t="shared" si="0"/>
        <v>2.9637500000000001</v>
      </c>
      <c r="S15">
        <f t="shared" si="1"/>
        <v>2.9637500000000001</v>
      </c>
      <c r="V15">
        <v>1.1000000000000001</v>
      </c>
      <c r="W15">
        <f t="shared" ref="W15:W23" si="7">W14-(X$24*0.1)</f>
        <v>0.76</v>
      </c>
    </row>
    <row r="16" spans="1:24" x14ac:dyDescent="0.4">
      <c r="A16" s="11">
        <v>0.5</v>
      </c>
      <c r="B16" s="39">
        <f t="shared" si="5"/>
        <v>4.0125000000000002</v>
      </c>
      <c r="C16" s="39"/>
      <c r="E16" s="8"/>
      <c r="F16" s="10"/>
      <c r="G16" s="11">
        <v>0.5</v>
      </c>
      <c r="H16" s="40">
        <f t="shared" si="4"/>
        <v>1.7999999999999998</v>
      </c>
      <c r="I16" s="41"/>
      <c r="J16" s="34"/>
      <c r="K16" s="35"/>
      <c r="O16">
        <v>1.2</v>
      </c>
      <c r="P16">
        <f t="shared" si="6"/>
        <v>2.8775000000000004</v>
      </c>
      <c r="R16">
        <f t="shared" si="0"/>
        <v>2.8775000000000004</v>
      </c>
      <c r="S16">
        <f t="shared" si="1"/>
        <v>2.8775000000000004</v>
      </c>
      <c r="V16">
        <v>1.2</v>
      </c>
      <c r="W16">
        <f t="shared" si="7"/>
        <v>0.72</v>
      </c>
    </row>
    <row r="17" spans="1:24" x14ac:dyDescent="0.4">
      <c r="A17" s="11">
        <v>0.6</v>
      </c>
      <c r="B17" s="39">
        <f t="shared" si="5"/>
        <v>3.8200000000000003</v>
      </c>
      <c r="C17" s="39"/>
      <c r="E17" s="8"/>
      <c r="F17" s="10"/>
      <c r="G17" s="11">
        <v>0.6</v>
      </c>
      <c r="H17" s="40">
        <f t="shared" si="4"/>
        <v>1.5999999999999999</v>
      </c>
      <c r="I17" s="41"/>
      <c r="J17" s="34"/>
      <c r="K17" s="35"/>
      <c r="O17">
        <v>1.3</v>
      </c>
      <c r="P17">
        <f t="shared" si="6"/>
        <v>2.7912500000000007</v>
      </c>
      <c r="R17">
        <f t="shared" si="0"/>
        <v>2.7912500000000007</v>
      </c>
      <c r="S17">
        <f t="shared" si="1"/>
        <v>2.7912500000000007</v>
      </c>
      <c r="V17">
        <v>1.3</v>
      </c>
      <c r="W17">
        <f t="shared" si="7"/>
        <v>0.67999999999999994</v>
      </c>
    </row>
    <row r="18" spans="1:24" x14ac:dyDescent="0.4">
      <c r="A18" s="11">
        <v>0.7</v>
      </c>
      <c r="B18" s="39">
        <f t="shared" si="5"/>
        <v>3.6275000000000004</v>
      </c>
      <c r="C18" s="39"/>
      <c r="E18" s="8"/>
      <c r="F18" s="10"/>
      <c r="G18" s="11">
        <v>0.7</v>
      </c>
      <c r="H18" s="40">
        <f t="shared" si="4"/>
        <v>1.4</v>
      </c>
      <c r="I18" s="41"/>
      <c r="J18" s="34"/>
      <c r="K18" s="35"/>
      <c r="O18">
        <v>1.4</v>
      </c>
      <c r="P18">
        <f t="shared" si="6"/>
        <v>2.705000000000001</v>
      </c>
      <c r="R18">
        <f t="shared" si="0"/>
        <v>2.705000000000001</v>
      </c>
      <c r="S18">
        <f t="shared" si="1"/>
        <v>2.705000000000001</v>
      </c>
      <c r="V18">
        <v>1.4</v>
      </c>
      <c r="W18">
        <f t="shared" si="7"/>
        <v>0.6399999999999999</v>
      </c>
    </row>
    <row r="19" spans="1:24" x14ac:dyDescent="0.4">
      <c r="A19" s="11">
        <v>0.8</v>
      </c>
      <c r="B19" s="39">
        <f t="shared" si="5"/>
        <v>3.4350000000000005</v>
      </c>
      <c r="C19" s="39"/>
      <c r="E19" s="8"/>
      <c r="F19" s="10"/>
      <c r="G19" s="11">
        <v>0.8</v>
      </c>
      <c r="H19" s="40">
        <f t="shared" si="4"/>
        <v>1.2</v>
      </c>
      <c r="I19" s="41"/>
      <c r="J19" s="34"/>
      <c r="K19" s="35"/>
      <c r="O19">
        <v>1.5</v>
      </c>
      <c r="P19">
        <f t="shared" si="6"/>
        <v>2.6187500000000012</v>
      </c>
      <c r="R19">
        <f t="shared" si="0"/>
        <v>2.6187500000000012</v>
      </c>
      <c r="S19">
        <f t="shared" si="1"/>
        <v>2.6187500000000012</v>
      </c>
      <c r="V19">
        <v>1.5</v>
      </c>
      <c r="W19">
        <f t="shared" si="7"/>
        <v>0.59999999999999987</v>
      </c>
    </row>
    <row r="20" spans="1:24" x14ac:dyDescent="0.4">
      <c r="A20" s="11">
        <v>0.9</v>
      </c>
      <c r="B20" s="39">
        <f t="shared" si="5"/>
        <v>3.2425000000000006</v>
      </c>
      <c r="C20" s="39"/>
      <c r="E20" s="8"/>
      <c r="F20" s="10"/>
      <c r="G20" s="11">
        <v>0.9</v>
      </c>
      <c r="H20" s="40">
        <f t="shared" si="4"/>
        <v>1</v>
      </c>
      <c r="I20" s="41"/>
      <c r="J20" s="34"/>
      <c r="K20" s="35"/>
      <c r="O20">
        <v>1.6</v>
      </c>
      <c r="P20">
        <f t="shared" si="6"/>
        <v>2.5325000000000015</v>
      </c>
      <c r="R20">
        <f t="shared" si="0"/>
        <v>2.5325000000000015</v>
      </c>
      <c r="S20">
        <f t="shared" si="1"/>
        <v>2.5325000000000015</v>
      </c>
      <c r="V20">
        <v>1.6</v>
      </c>
      <c r="W20">
        <f t="shared" si="7"/>
        <v>0.55999999999999983</v>
      </c>
    </row>
    <row r="21" spans="1:24" x14ac:dyDescent="0.4">
      <c r="A21" s="11">
        <v>1</v>
      </c>
      <c r="B21" s="39">
        <f t="shared" si="5"/>
        <v>3.05</v>
      </c>
      <c r="C21" s="39"/>
      <c r="E21" s="8"/>
      <c r="F21" s="10"/>
      <c r="G21" s="11">
        <v>1</v>
      </c>
      <c r="H21" s="40">
        <f t="shared" si="4"/>
        <v>0.8</v>
      </c>
      <c r="I21" s="41"/>
      <c r="J21" s="34"/>
      <c r="K21" s="35"/>
      <c r="O21">
        <v>1.7</v>
      </c>
      <c r="P21">
        <f t="shared" si="6"/>
        <v>2.4462500000000018</v>
      </c>
      <c r="R21">
        <f t="shared" si="0"/>
        <v>2.4462500000000018</v>
      </c>
      <c r="S21">
        <f t="shared" si="1"/>
        <v>2.4462500000000018</v>
      </c>
      <c r="V21">
        <v>1.7</v>
      </c>
      <c r="W21">
        <f t="shared" si="7"/>
        <v>0.5199999999999998</v>
      </c>
    </row>
    <row r="22" spans="1:24" x14ac:dyDescent="0.4">
      <c r="A22" s="11">
        <v>1.1000000000000001</v>
      </c>
      <c r="B22" s="39">
        <f t="shared" si="5"/>
        <v>2.9637500000000001</v>
      </c>
      <c r="C22" s="39"/>
      <c r="E22" s="8"/>
      <c r="F22" s="10"/>
      <c r="G22" s="11">
        <v>1.1000000000000001</v>
      </c>
      <c r="H22" s="40">
        <f t="shared" si="4"/>
        <v>0.76</v>
      </c>
      <c r="I22" s="41"/>
      <c r="J22" s="34"/>
      <c r="K22" s="35"/>
      <c r="O22">
        <v>1.8</v>
      </c>
      <c r="P22">
        <f t="shared" si="6"/>
        <v>2.3600000000000021</v>
      </c>
      <c r="R22">
        <f t="shared" si="0"/>
        <v>2.3600000000000025</v>
      </c>
      <c r="S22">
        <f t="shared" si="1"/>
        <v>2.360000000000003</v>
      </c>
      <c r="V22">
        <v>1.8</v>
      </c>
      <c r="W22">
        <f t="shared" si="7"/>
        <v>0.47999999999999976</v>
      </c>
    </row>
    <row r="23" spans="1:24" x14ac:dyDescent="0.4">
      <c r="A23" s="11">
        <v>1.2</v>
      </c>
      <c r="B23" s="39">
        <f t="shared" si="5"/>
        <v>2.8775000000000004</v>
      </c>
      <c r="C23" s="39"/>
      <c r="E23" s="8"/>
      <c r="F23" s="10"/>
      <c r="G23" s="11">
        <v>1.2</v>
      </c>
      <c r="H23" s="40">
        <f t="shared" si="4"/>
        <v>0.72</v>
      </c>
      <c r="I23" s="41"/>
      <c r="J23" s="34"/>
      <c r="K23" s="35"/>
      <c r="O23">
        <v>1.9</v>
      </c>
      <c r="P23">
        <f t="shared" si="6"/>
        <v>2.2737500000000024</v>
      </c>
      <c r="R23">
        <f t="shared" si="0"/>
        <v>2.2737500000000024</v>
      </c>
      <c r="S23">
        <f t="shared" si="1"/>
        <v>2.2737500000000024</v>
      </c>
      <c r="V23">
        <v>1.9</v>
      </c>
      <c r="W23">
        <f t="shared" si="7"/>
        <v>0.43999999999999972</v>
      </c>
    </row>
    <row r="24" spans="1:24" x14ac:dyDescent="0.4">
      <c r="A24" s="11">
        <v>1.3</v>
      </c>
      <c r="B24" s="39">
        <f t="shared" si="5"/>
        <v>2.7912500000000007</v>
      </c>
      <c r="C24" s="39"/>
      <c r="E24" s="8"/>
      <c r="F24" s="10"/>
      <c r="G24" s="11">
        <v>1.3</v>
      </c>
      <c r="H24" s="40">
        <f t="shared" si="4"/>
        <v>0.67999999999999994</v>
      </c>
      <c r="I24" s="41"/>
      <c r="J24" s="34"/>
      <c r="K24" s="35"/>
      <c r="O24">
        <v>2</v>
      </c>
      <c r="P24">
        <f>K6</f>
        <v>2.1875000000000004</v>
      </c>
      <c r="Q24">
        <f>P14-P24</f>
        <v>0.86249999999999938</v>
      </c>
      <c r="R24">
        <f t="shared" si="0"/>
        <v>2.1875000000000004</v>
      </c>
      <c r="S24">
        <f t="shared" si="1"/>
        <v>2.1875000000000004</v>
      </c>
      <c r="T24">
        <f>SUM(P14:P23)</f>
        <v>26.618750000000016</v>
      </c>
      <c r="V24">
        <v>2</v>
      </c>
      <c r="W24" s="12">
        <f>B6</f>
        <v>0.4</v>
      </c>
      <c r="X24">
        <f>W14-W24</f>
        <v>0.4</v>
      </c>
    </row>
    <row r="25" spans="1:24" x14ac:dyDescent="0.4">
      <c r="A25" s="11">
        <v>1.4</v>
      </c>
      <c r="B25" s="39">
        <f t="shared" si="5"/>
        <v>2.705000000000001</v>
      </c>
      <c r="C25" s="39"/>
      <c r="E25" s="8"/>
      <c r="F25" s="10"/>
      <c r="G25" s="11">
        <v>1.4</v>
      </c>
      <c r="H25" s="40">
        <f t="shared" si="4"/>
        <v>0.6399999999999999</v>
      </c>
      <c r="I25" s="41"/>
      <c r="J25" s="34"/>
      <c r="K25" s="35"/>
    </row>
    <row r="26" spans="1:24" x14ac:dyDescent="0.4">
      <c r="A26" s="11">
        <v>1.5</v>
      </c>
      <c r="B26" s="39">
        <f t="shared" si="5"/>
        <v>2.6187500000000012</v>
      </c>
      <c r="C26" s="39"/>
      <c r="E26" s="8"/>
      <c r="F26" s="10"/>
      <c r="G26" s="11">
        <v>1.5</v>
      </c>
      <c r="H26" s="40">
        <f t="shared" si="4"/>
        <v>0.59999999999999987</v>
      </c>
      <c r="I26" s="41"/>
      <c r="J26" s="34"/>
      <c r="K26" s="35"/>
    </row>
    <row r="27" spans="1:24" x14ac:dyDescent="0.4">
      <c r="A27" s="11">
        <v>1.6</v>
      </c>
      <c r="B27" s="39">
        <f t="shared" si="5"/>
        <v>2.5325000000000015</v>
      </c>
      <c r="C27" s="39"/>
      <c r="E27" s="8"/>
      <c r="F27" s="10"/>
      <c r="G27" s="11">
        <v>1.6</v>
      </c>
      <c r="H27" s="40">
        <f t="shared" si="4"/>
        <v>0.55999999999999983</v>
      </c>
      <c r="I27" s="41"/>
      <c r="J27" s="34"/>
      <c r="K27" s="35"/>
    </row>
    <row r="28" spans="1:24" x14ac:dyDescent="0.4">
      <c r="A28" s="11">
        <v>1.7</v>
      </c>
      <c r="B28" s="39">
        <f t="shared" si="5"/>
        <v>2.4462500000000018</v>
      </c>
      <c r="C28" s="39"/>
      <c r="E28" s="8"/>
      <c r="F28" s="10"/>
      <c r="G28" s="11">
        <v>1.7</v>
      </c>
      <c r="H28" s="40">
        <f t="shared" si="4"/>
        <v>0.5199999999999998</v>
      </c>
      <c r="I28" s="41"/>
      <c r="J28" s="34"/>
      <c r="K28" s="35"/>
    </row>
    <row r="29" spans="1:24" x14ac:dyDescent="0.4">
      <c r="A29" s="11">
        <v>1.8</v>
      </c>
      <c r="B29" s="39">
        <f t="shared" si="5"/>
        <v>2.3600000000000021</v>
      </c>
      <c r="C29" s="39"/>
      <c r="E29" s="8"/>
      <c r="F29" s="10"/>
      <c r="G29" s="11">
        <v>1.8</v>
      </c>
      <c r="H29" s="40">
        <f t="shared" si="4"/>
        <v>0.47999999999999976</v>
      </c>
      <c r="I29" s="41"/>
      <c r="J29" s="34"/>
      <c r="K29" s="35"/>
    </row>
    <row r="30" spans="1:24" x14ac:dyDescent="0.4">
      <c r="A30" s="11">
        <v>1.9</v>
      </c>
      <c r="B30" s="39">
        <f t="shared" si="5"/>
        <v>2.2737500000000024</v>
      </c>
      <c r="C30" s="39"/>
      <c r="E30" s="8"/>
      <c r="F30" s="10"/>
      <c r="G30" s="11">
        <v>1.9</v>
      </c>
      <c r="H30" s="40">
        <f t="shared" si="4"/>
        <v>0.43999999999999972</v>
      </c>
      <c r="I30" s="41"/>
      <c r="J30" s="34"/>
      <c r="K30" s="35"/>
    </row>
    <row r="31" spans="1:24" ht="19.5" thickBot="1" x14ac:dyDescent="0.45">
      <c r="A31" s="9">
        <v>2</v>
      </c>
      <c r="B31" s="31">
        <f t="shared" si="5"/>
        <v>2.1875000000000004</v>
      </c>
      <c r="C31" s="31"/>
      <c r="E31" s="8"/>
      <c r="F31" s="10"/>
      <c r="G31" s="9">
        <v>2</v>
      </c>
      <c r="H31" s="32">
        <f t="shared" si="4"/>
        <v>0.4</v>
      </c>
      <c r="I31" s="33"/>
      <c r="J31" s="34"/>
      <c r="K31" s="35"/>
    </row>
    <row r="32" spans="1:24" ht="19.5" thickTop="1" x14ac:dyDescent="0.4">
      <c r="A32" s="6" t="s">
        <v>11</v>
      </c>
      <c r="B32" s="36">
        <f>SUM(B11:C31)</f>
        <v>69.893749999999997</v>
      </c>
      <c r="C32" s="36"/>
      <c r="E32" s="8"/>
      <c r="F32" s="7"/>
      <c r="G32" s="6" t="s">
        <v>11</v>
      </c>
      <c r="H32" s="36">
        <f>SUM(H11:I31)</f>
        <v>25.6</v>
      </c>
      <c r="I32" s="36"/>
      <c r="J32" s="37"/>
      <c r="K32" s="38"/>
    </row>
    <row r="35" spans="1:11" ht="72" customHeight="1" x14ac:dyDescent="0.4">
      <c r="A35" s="30" t="s">
        <v>19</v>
      </c>
      <c r="B35" s="30"/>
      <c r="C35" s="30"/>
      <c r="D35" s="30"/>
      <c r="E35" s="30"/>
      <c r="F35" s="30"/>
      <c r="G35" s="30"/>
      <c r="H35" s="30"/>
      <c r="I35" s="30"/>
      <c r="J35" s="30"/>
      <c r="K35" s="30"/>
    </row>
    <row r="36" spans="1:11" ht="18" customHeight="1" x14ac:dyDescent="0.4">
      <c r="A36" s="30"/>
      <c r="B36" s="30"/>
      <c r="C36" s="30"/>
      <c r="D36" s="30"/>
      <c r="E36" s="30"/>
      <c r="F36" s="30"/>
      <c r="G36" s="30"/>
      <c r="H36" s="30"/>
      <c r="I36" s="30"/>
      <c r="J36" s="30"/>
      <c r="K36" s="30"/>
    </row>
    <row r="37" spans="1:11" ht="18" customHeight="1" x14ac:dyDescent="0.4">
      <c r="A37" s="30"/>
      <c r="B37" s="30"/>
      <c r="C37" s="30"/>
      <c r="D37" s="30"/>
      <c r="E37" s="30"/>
      <c r="F37" s="30"/>
      <c r="G37" s="30"/>
      <c r="H37" s="30"/>
      <c r="I37" s="30"/>
      <c r="J37" s="30"/>
      <c r="K37" s="30"/>
    </row>
    <row r="38" spans="1:11" ht="18" customHeight="1" x14ac:dyDescent="0.4">
      <c r="A38" s="30"/>
      <c r="B38" s="30"/>
      <c r="C38" s="30"/>
      <c r="D38" s="30"/>
      <c r="E38" s="30"/>
      <c r="F38" s="30"/>
      <c r="G38" s="30"/>
      <c r="H38" s="30"/>
      <c r="I38" s="30"/>
      <c r="J38" s="30"/>
      <c r="K38" s="30"/>
    </row>
    <row r="39" spans="1:11" ht="18" customHeight="1" x14ac:dyDescent="0.4">
      <c r="A39" s="30"/>
      <c r="B39" s="30"/>
      <c r="C39" s="30"/>
      <c r="D39" s="30"/>
      <c r="E39" s="30"/>
      <c r="F39" s="30"/>
      <c r="G39" s="30"/>
      <c r="H39" s="30"/>
      <c r="I39" s="30"/>
      <c r="J39" s="30"/>
      <c r="K39" s="30"/>
    </row>
    <row r="40" spans="1:11" ht="18" customHeight="1" x14ac:dyDescent="0.4">
      <c r="A40" s="30"/>
      <c r="B40" s="30"/>
      <c r="C40" s="30"/>
      <c r="D40" s="30"/>
      <c r="E40" s="30"/>
      <c r="F40" s="30"/>
      <c r="G40" s="30"/>
      <c r="H40" s="30"/>
      <c r="I40" s="30"/>
      <c r="J40" s="30"/>
      <c r="K40" s="30"/>
    </row>
    <row r="41" spans="1:11" ht="18" customHeight="1" x14ac:dyDescent="0.4">
      <c r="A41" s="30"/>
      <c r="B41" s="30"/>
      <c r="C41" s="30"/>
      <c r="D41" s="30"/>
      <c r="E41" s="30"/>
      <c r="F41" s="30"/>
      <c r="G41" s="30"/>
      <c r="H41" s="30"/>
      <c r="I41" s="30"/>
      <c r="J41" s="30"/>
      <c r="K41" s="30"/>
    </row>
    <row r="42" spans="1:11" x14ac:dyDescent="0.4">
      <c r="A42" s="30"/>
      <c r="B42" s="30"/>
      <c r="C42" s="30"/>
      <c r="D42" s="30"/>
      <c r="E42" s="30"/>
      <c r="F42" s="30"/>
      <c r="G42" s="30"/>
      <c r="H42" s="30"/>
      <c r="I42" s="30"/>
      <c r="J42" s="30"/>
      <c r="K42" s="30"/>
    </row>
    <row r="43" spans="1:11" x14ac:dyDescent="0.4">
      <c r="A43" s="30"/>
      <c r="B43" s="30"/>
      <c r="C43" s="30"/>
      <c r="D43" s="30"/>
      <c r="E43" s="30"/>
      <c r="F43" s="30"/>
      <c r="G43" s="30"/>
      <c r="H43" s="30"/>
      <c r="I43" s="30"/>
      <c r="J43" s="30"/>
      <c r="K43" s="30"/>
    </row>
    <row r="44" spans="1:11" x14ac:dyDescent="0.4">
      <c r="A44" s="30"/>
      <c r="B44" s="30"/>
      <c r="C44" s="30"/>
      <c r="D44" s="30"/>
      <c r="E44" s="30"/>
      <c r="F44" s="30"/>
      <c r="G44" s="30"/>
      <c r="H44" s="30"/>
      <c r="I44" s="30"/>
      <c r="J44" s="30"/>
      <c r="K44" s="30"/>
    </row>
    <row r="45" spans="1:11" x14ac:dyDescent="0.4">
      <c r="A45" s="1"/>
      <c r="B45" s="1"/>
      <c r="C45" s="1"/>
      <c r="D45" s="1"/>
      <c r="E45" s="1"/>
      <c r="F45" s="1"/>
      <c r="G45" s="1"/>
      <c r="H45" s="1"/>
      <c r="I45" s="1"/>
      <c r="J45" s="1"/>
      <c r="K45" s="1"/>
    </row>
  </sheetData>
  <mergeCells count="73">
    <mergeCell ref="J10:K10"/>
    <mergeCell ref="A2:A3"/>
    <mergeCell ref="A9:C9"/>
    <mergeCell ref="G9:I9"/>
    <mergeCell ref="B10:C10"/>
    <mergeCell ref="H10:I10"/>
    <mergeCell ref="B11:C11"/>
    <mergeCell ref="H11:I11"/>
    <mergeCell ref="J11:K11"/>
    <mergeCell ref="B12:C12"/>
    <mergeCell ref="H12:I12"/>
    <mergeCell ref="J12:K12"/>
    <mergeCell ref="B13:C13"/>
    <mergeCell ref="H13:I13"/>
    <mergeCell ref="J13:K13"/>
    <mergeCell ref="B14:C14"/>
    <mergeCell ref="H14:I14"/>
    <mergeCell ref="J14:K14"/>
    <mergeCell ref="B15:C15"/>
    <mergeCell ref="H15:I15"/>
    <mergeCell ref="J15:K15"/>
    <mergeCell ref="B16:C16"/>
    <mergeCell ref="H16:I16"/>
    <mergeCell ref="J16:K16"/>
    <mergeCell ref="B17:C17"/>
    <mergeCell ref="H17:I17"/>
    <mergeCell ref="J17:K17"/>
    <mergeCell ref="B18:C18"/>
    <mergeCell ref="H18:I18"/>
    <mergeCell ref="J18:K18"/>
    <mergeCell ref="B19:C19"/>
    <mergeCell ref="H19:I19"/>
    <mergeCell ref="J19:K19"/>
    <mergeCell ref="B20:C20"/>
    <mergeCell ref="H20:I20"/>
    <mergeCell ref="J20:K20"/>
    <mergeCell ref="B21:C21"/>
    <mergeCell ref="H21:I21"/>
    <mergeCell ref="J21:K21"/>
    <mergeCell ref="B22:C22"/>
    <mergeCell ref="H22:I22"/>
    <mergeCell ref="J22:K22"/>
    <mergeCell ref="B23:C23"/>
    <mergeCell ref="H23:I23"/>
    <mergeCell ref="J23:K23"/>
    <mergeCell ref="B24:C24"/>
    <mergeCell ref="H24:I24"/>
    <mergeCell ref="J24:K24"/>
    <mergeCell ref="B25:C25"/>
    <mergeCell ref="H25:I25"/>
    <mergeCell ref="J25:K25"/>
    <mergeCell ref="B26:C26"/>
    <mergeCell ref="H26:I26"/>
    <mergeCell ref="J26:K26"/>
    <mergeCell ref="B27:C27"/>
    <mergeCell ref="H27:I27"/>
    <mergeCell ref="J27:K27"/>
    <mergeCell ref="B28:C28"/>
    <mergeCell ref="H28:I28"/>
    <mergeCell ref="J28:K28"/>
    <mergeCell ref="B29:C29"/>
    <mergeCell ref="H29:I29"/>
    <mergeCell ref="J29:K29"/>
    <mergeCell ref="B30:C30"/>
    <mergeCell ref="H30:I30"/>
    <mergeCell ref="J30:K30"/>
    <mergeCell ref="A35:K44"/>
    <mergeCell ref="B31:C31"/>
    <mergeCell ref="H31:I31"/>
    <mergeCell ref="J31:K31"/>
    <mergeCell ref="B32:C32"/>
    <mergeCell ref="H32:I32"/>
    <mergeCell ref="J32:K32"/>
  </mergeCells>
  <phoneticPr fontId="1"/>
  <printOptions horizontalCentered="1"/>
  <pageMargins left="0.70866141732283472" right="0.70866141732283472" top="0.74803149606299213" bottom="0.74803149606299213" header="0.31496062992125984" footer="0.31496062992125984"/>
  <pageSetup paperSize="9" scale="65" orientation="portrait" r:id="rId1"/>
  <colBreaks count="1" manualBreakCount="1">
    <brk id="1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7ADE5-C54F-4B2F-B1A7-6DAD4D1370A8}">
  <dimension ref="A1:X45"/>
  <sheetViews>
    <sheetView view="pageBreakPreview" zoomScale="85" zoomScaleNormal="85" zoomScaleSheetLayoutView="85" workbookViewId="0">
      <selection activeCell="G9" sqref="G9:I9"/>
    </sheetView>
  </sheetViews>
  <sheetFormatPr defaultRowHeight="18.75" x14ac:dyDescent="0.4"/>
  <cols>
    <col min="1" max="10" width="10.875" customWidth="1"/>
    <col min="11" max="12" width="11" bestFit="1" customWidth="1"/>
    <col min="15" max="15" width="19.375" customWidth="1"/>
    <col min="16" max="16" width="10" bestFit="1" customWidth="1"/>
    <col min="20" max="20" width="10.5" bestFit="1" customWidth="1"/>
    <col min="21" max="21" width="20.5" bestFit="1" customWidth="1"/>
  </cols>
  <sheetData>
    <row r="1" spans="1:24" x14ac:dyDescent="0.4">
      <c r="A1" s="5" t="s">
        <v>34</v>
      </c>
      <c r="B1" s="5"/>
      <c r="C1" s="5"/>
      <c r="D1" s="5"/>
      <c r="E1" s="5"/>
      <c r="F1" s="5"/>
      <c r="G1" s="5"/>
      <c r="H1" s="5"/>
      <c r="I1" s="5"/>
      <c r="J1" s="5"/>
      <c r="K1" s="5"/>
    </row>
    <row r="2" spans="1:24" x14ac:dyDescent="0.4">
      <c r="A2" s="42" t="s">
        <v>12</v>
      </c>
      <c r="B2" s="21" t="s">
        <v>16</v>
      </c>
      <c r="C2" s="21"/>
      <c r="D2" s="21"/>
      <c r="E2" s="21"/>
      <c r="F2" s="21"/>
      <c r="G2" s="21"/>
      <c r="H2" s="21"/>
      <c r="I2" s="21"/>
      <c r="J2" s="21"/>
      <c r="K2" s="20"/>
    </row>
    <row r="3" spans="1:24" ht="37.5" x14ac:dyDescent="0.4">
      <c r="A3" s="43"/>
      <c r="B3" s="18" t="s">
        <v>14</v>
      </c>
      <c r="C3" s="19" t="s">
        <v>1</v>
      </c>
      <c r="D3" s="19" t="s">
        <v>2</v>
      </c>
      <c r="E3" s="19" t="s">
        <v>3</v>
      </c>
      <c r="F3" s="19" t="s">
        <v>4</v>
      </c>
      <c r="G3" s="19" t="s">
        <v>5</v>
      </c>
      <c r="H3" s="19" t="s">
        <v>6</v>
      </c>
      <c r="I3" s="19" t="s">
        <v>7</v>
      </c>
      <c r="J3" s="19" t="s">
        <v>8</v>
      </c>
      <c r="K3" s="18" t="s">
        <v>13</v>
      </c>
      <c r="O3" t="s">
        <v>0</v>
      </c>
      <c r="P3" t="s">
        <v>15</v>
      </c>
      <c r="Q3" s="2"/>
      <c r="R3" s="2" t="s">
        <v>9</v>
      </c>
      <c r="S3" s="2" t="s">
        <v>10</v>
      </c>
    </row>
    <row r="4" spans="1:24" x14ac:dyDescent="0.4">
      <c r="A4" s="17">
        <v>0</v>
      </c>
      <c r="B4">
        <v>5.2</v>
      </c>
      <c r="C4" s="4">
        <v>9.3000000000000007</v>
      </c>
      <c r="D4" s="4">
        <v>7.1999999999999993</v>
      </c>
      <c r="E4" s="4">
        <v>4</v>
      </c>
      <c r="F4" s="4">
        <v>7.7</v>
      </c>
      <c r="G4" s="4">
        <v>9.6</v>
      </c>
      <c r="H4" s="4">
        <v>6.5</v>
      </c>
      <c r="I4" s="4">
        <v>8.4</v>
      </c>
      <c r="J4" s="4">
        <v>6.6000000000000005</v>
      </c>
      <c r="K4" s="16">
        <f>AVERAGE(C4:J4)</f>
        <v>7.4124999999999996</v>
      </c>
      <c r="L4" s="3"/>
      <c r="M4" s="3"/>
      <c r="O4">
        <v>0</v>
      </c>
      <c r="P4" s="7">
        <f>K4</f>
        <v>7.4124999999999996</v>
      </c>
      <c r="R4">
        <f t="shared" ref="R4:R24" si="0">P4*1000*0.001</f>
        <v>7.4125000000000005</v>
      </c>
      <c r="S4">
        <f t="shared" ref="S4:S24" si="1">R4*1000*0.001</f>
        <v>7.4125000000000014</v>
      </c>
      <c r="V4">
        <v>0</v>
      </c>
      <c r="W4" s="12">
        <f>B4</f>
        <v>5.2</v>
      </c>
    </row>
    <row r="5" spans="1:24" x14ac:dyDescent="0.4">
      <c r="A5" s="17">
        <v>1</v>
      </c>
      <c r="B5" s="4">
        <v>0.6</v>
      </c>
      <c r="C5" s="4">
        <v>3.2</v>
      </c>
      <c r="D5" s="4">
        <v>3.3000000000000003</v>
      </c>
      <c r="E5" s="4">
        <v>1.6</v>
      </c>
      <c r="F5" s="4">
        <v>3.9000000000000004</v>
      </c>
      <c r="G5" s="4">
        <v>2.3000000000000003</v>
      </c>
      <c r="H5" s="4">
        <v>2.3000000000000003</v>
      </c>
      <c r="I5" s="4">
        <v>2.3000000000000003</v>
      </c>
      <c r="J5" s="4">
        <v>2.1</v>
      </c>
      <c r="K5" s="16">
        <f>AVERAGE(C5:J5)</f>
        <v>2.6250000000000004</v>
      </c>
      <c r="O5">
        <v>0.1</v>
      </c>
      <c r="P5">
        <f t="shared" ref="P5:P13" si="2">P4-($Q$14*0.1)</f>
        <v>6.9337499999999999</v>
      </c>
      <c r="R5">
        <f t="shared" si="0"/>
        <v>6.9337499999999999</v>
      </c>
      <c r="S5">
        <f t="shared" si="1"/>
        <v>6.9337499999999999</v>
      </c>
      <c r="V5">
        <v>0.1</v>
      </c>
      <c r="W5">
        <f t="shared" ref="W5:W13" si="3">W4-($X$14*0.1)</f>
        <v>4.74</v>
      </c>
    </row>
    <row r="6" spans="1:24" x14ac:dyDescent="0.4">
      <c r="A6" s="17">
        <v>2</v>
      </c>
      <c r="B6" s="4">
        <v>0.5</v>
      </c>
      <c r="C6" s="4">
        <v>2.5</v>
      </c>
      <c r="D6" s="4">
        <v>2</v>
      </c>
      <c r="E6" s="4">
        <v>1.2377193200174565</v>
      </c>
      <c r="F6" s="4">
        <v>2.7</v>
      </c>
      <c r="G6" s="4">
        <v>2</v>
      </c>
      <c r="H6" s="4">
        <v>1.7000000000000002</v>
      </c>
      <c r="I6" s="4">
        <v>2</v>
      </c>
      <c r="J6" s="4">
        <v>1.7999999999999998</v>
      </c>
      <c r="K6" s="16">
        <f>AVERAGE(C6:J6)</f>
        <v>1.9922149150021822</v>
      </c>
      <c r="O6">
        <v>0.2</v>
      </c>
      <c r="P6">
        <f t="shared" si="2"/>
        <v>6.4550000000000001</v>
      </c>
      <c r="R6">
        <f t="shared" si="0"/>
        <v>6.4550000000000001</v>
      </c>
      <c r="S6">
        <f t="shared" si="1"/>
        <v>6.4550000000000001</v>
      </c>
      <c r="V6">
        <v>0.2</v>
      </c>
      <c r="W6">
        <f t="shared" si="3"/>
        <v>4.28</v>
      </c>
    </row>
    <row r="7" spans="1:24" x14ac:dyDescent="0.4">
      <c r="O7">
        <v>0.3</v>
      </c>
      <c r="P7">
        <f t="shared" si="2"/>
        <v>5.9762500000000003</v>
      </c>
      <c r="R7">
        <f t="shared" si="0"/>
        <v>5.9762500000000003</v>
      </c>
      <c r="S7">
        <f t="shared" si="1"/>
        <v>5.9762500000000003</v>
      </c>
      <c r="V7">
        <v>0.3</v>
      </c>
      <c r="W7">
        <f t="shared" si="3"/>
        <v>3.8200000000000003</v>
      </c>
    </row>
    <row r="8" spans="1:24" x14ac:dyDescent="0.4">
      <c r="O8">
        <v>0.4</v>
      </c>
      <c r="P8">
        <f t="shared" si="2"/>
        <v>5.4975000000000005</v>
      </c>
      <c r="R8">
        <f t="shared" si="0"/>
        <v>5.4975000000000014</v>
      </c>
      <c r="S8">
        <f t="shared" si="1"/>
        <v>5.4975000000000023</v>
      </c>
      <c r="V8">
        <v>0.4</v>
      </c>
      <c r="W8">
        <f t="shared" si="3"/>
        <v>3.3600000000000003</v>
      </c>
    </row>
    <row r="9" spans="1:24" ht="61.5" customHeight="1" x14ac:dyDescent="0.4">
      <c r="A9" s="44" t="s">
        <v>35</v>
      </c>
      <c r="B9" s="44"/>
      <c r="C9" s="44"/>
      <c r="D9" s="5"/>
      <c r="E9" s="5"/>
      <c r="F9" s="5"/>
      <c r="G9" s="44" t="s">
        <v>36</v>
      </c>
      <c r="H9" s="44"/>
      <c r="I9" s="44"/>
      <c r="J9" s="5"/>
      <c r="K9" s="5"/>
      <c r="O9">
        <v>0.5</v>
      </c>
      <c r="P9">
        <f t="shared" si="2"/>
        <v>5.0187500000000007</v>
      </c>
      <c r="R9">
        <f t="shared" si="0"/>
        <v>5.0187500000000007</v>
      </c>
      <c r="S9">
        <f t="shared" si="1"/>
        <v>5.0187500000000007</v>
      </c>
      <c r="V9">
        <v>0.5</v>
      </c>
      <c r="W9">
        <f t="shared" si="3"/>
        <v>2.9000000000000004</v>
      </c>
    </row>
    <row r="10" spans="1:24" ht="36" customHeight="1" x14ac:dyDescent="0.4">
      <c r="A10" s="14" t="s">
        <v>12</v>
      </c>
      <c r="B10" s="45" t="s">
        <v>17</v>
      </c>
      <c r="C10" s="46"/>
      <c r="E10" s="1"/>
      <c r="F10" s="15"/>
      <c r="G10" s="14" t="s">
        <v>12</v>
      </c>
      <c r="H10" s="47" t="s">
        <v>17</v>
      </c>
      <c r="I10" s="47"/>
      <c r="J10" s="48"/>
      <c r="K10" s="49"/>
      <c r="O10">
        <v>0.6</v>
      </c>
      <c r="P10">
        <f t="shared" si="2"/>
        <v>4.5400000000000009</v>
      </c>
      <c r="R10">
        <f t="shared" si="0"/>
        <v>4.5400000000000009</v>
      </c>
      <c r="S10">
        <f t="shared" si="1"/>
        <v>4.5400000000000009</v>
      </c>
      <c r="V10">
        <v>0.6</v>
      </c>
      <c r="W10">
        <f t="shared" si="3"/>
        <v>2.4400000000000004</v>
      </c>
    </row>
    <row r="11" spans="1:24" x14ac:dyDescent="0.4">
      <c r="A11" s="11">
        <v>0</v>
      </c>
      <c r="B11" s="39">
        <f>P4</f>
        <v>7.4124999999999996</v>
      </c>
      <c r="C11" s="39"/>
      <c r="E11" s="8"/>
      <c r="F11" s="10"/>
      <c r="G11" s="11">
        <v>0</v>
      </c>
      <c r="H11" s="40">
        <f t="shared" ref="H11:H31" si="4">W4</f>
        <v>5.2</v>
      </c>
      <c r="I11" s="41"/>
      <c r="J11" s="34"/>
      <c r="K11" s="35"/>
      <c r="O11">
        <v>0.7</v>
      </c>
      <c r="P11">
        <f t="shared" si="2"/>
        <v>4.0612500000000011</v>
      </c>
      <c r="R11">
        <f t="shared" si="0"/>
        <v>4.0612500000000011</v>
      </c>
      <c r="S11">
        <f t="shared" si="1"/>
        <v>4.0612500000000011</v>
      </c>
      <c r="V11">
        <v>0.7</v>
      </c>
      <c r="W11">
        <f t="shared" si="3"/>
        <v>1.9800000000000004</v>
      </c>
    </row>
    <row r="12" spans="1:24" x14ac:dyDescent="0.4">
      <c r="A12" s="11">
        <v>0.1</v>
      </c>
      <c r="B12" s="39">
        <f t="shared" ref="B12:B31" si="5">P5</f>
        <v>6.9337499999999999</v>
      </c>
      <c r="C12" s="39"/>
      <c r="E12" s="8"/>
      <c r="F12" s="10"/>
      <c r="G12" s="11">
        <v>0.1</v>
      </c>
      <c r="H12" s="40">
        <f t="shared" si="4"/>
        <v>4.74</v>
      </c>
      <c r="I12" s="41"/>
      <c r="J12" s="34"/>
      <c r="K12" s="35"/>
      <c r="O12">
        <v>0.8</v>
      </c>
      <c r="P12">
        <f t="shared" si="2"/>
        <v>3.5825000000000014</v>
      </c>
      <c r="R12">
        <f t="shared" si="0"/>
        <v>3.5825000000000014</v>
      </c>
      <c r="S12">
        <f t="shared" si="1"/>
        <v>3.5825000000000014</v>
      </c>
      <c r="V12">
        <v>0.8</v>
      </c>
      <c r="W12">
        <f t="shared" si="3"/>
        <v>1.5200000000000005</v>
      </c>
    </row>
    <row r="13" spans="1:24" x14ac:dyDescent="0.4">
      <c r="A13" s="11">
        <v>0.2</v>
      </c>
      <c r="B13" s="39">
        <f t="shared" si="5"/>
        <v>6.4550000000000001</v>
      </c>
      <c r="C13" s="39"/>
      <c r="E13" s="8"/>
      <c r="F13" s="10"/>
      <c r="G13" s="11">
        <v>0.2</v>
      </c>
      <c r="H13" s="40">
        <f t="shared" si="4"/>
        <v>4.28</v>
      </c>
      <c r="I13" s="41"/>
      <c r="J13" s="34"/>
      <c r="K13" s="35"/>
      <c r="O13">
        <v>0.9</v>
      </c>
      <c r="P13">
        <f t="shared" si="2"/>
        <v>3.1037500000000016</v>
      </c>
      <c r="R13">
        <f t="shared" si="0"/>
        <v>3.1037500000000016</v>
      </c>
      <c r="S13">
        <f t="shared" si="1"/>
        <v>3.1037500000000016</v>
      </c>
      <c r="V13">
        <v>0.9</v>
      </c>
      <c r="W13">
        <f t="shared" si="3"/>
        <v>1.0600000000000005</v>
      </c>
    </row>
    <row r="14" spans="1:24" x14ac:dyDescent="0.4">
      <c r="A14" s="11">
        <v>0.3</v>
      </c>
      <c r="B14" s="39">
        <f t="shared" si="5"/>
        <v>5.9762500000000003</v>
      </c>
      <c r="C14" s="39"/>
      <c r="E14" s="8"/>
      <c r="F14" s="10"/>
      <c r="G14" s="11">
        <v>0.3</v>
      </c>
      <c r="H14" s="40">
        <f t="shared" si="4"/>
        <v>3.8200000000000003</v>
      </c>
      <c r="I14" s="41"/>
      <c r="J14" s="34"/>
      <c r="K14" s="35"/>
      <c r="O14">
        <v>1</v>
      </c>
      <c r="P14">
        <f>K5</f>
        <v>2.6250000000000004</v>
      </c>
      <c r="Q14" s="29">
        <f>P4-P14</f>
        <v>4.7874999999999996</v>
      </c>
      <c r="R14">
        <f t="shared" si="0"/>
        <v>2.6250000000000004</v>
      </c>
      <c r="S14">
        <f t="shared" si="1"/>
        <v>2.6250000000000004</v>
      </c>
      <c r="T14" s="7">
        <f>SUM(P4:P13)</f>
        <v>52.581250000000011</v>
      </c>
      <c r="V14">
        <v>1</v>
      </c>
      <c r="W14" s="12">
        <f>B5</f>
        <v>0.6</v>
      </c>
      <c r="X14" s="13">
        <f>W4-W14</f>
        <v>4.6000000000000005</v>
      </c>
    </row>
    <row r="15" spans="1:24" x14ac:dyDescent="0.4">
      <c r="A15" s="11">
        <v>0.4</v>
      </c>
      <c r="B15" s="39">
        <f t="shared" si="5"/>
        <v>5.4975000000000005</v>
      </c>
      <c r="C15" s="39"/>
      <c r="E15" s="8"/>
      <c r="F15" s="10"/>
      <c r="G15" s="11">
        <v>0.4</v>
      </c>
      <c r="H15" s="40">
        <f t="shared" si="4"/>
        <v>3.3600000000000003</v>
      </c>
      <c r="I15" s="41"/>
      <c r="J15" s="34"/>
      <c r="K15" s="35"/>
      <c r="O15">
        <v>1.1000000000000001</v>
      </c>
      <c r="P15">
        <f t="shared" ref="P15:P23" si="6">P14-(Q$24*0.1)</f>
        <v>2.5617214915002187</v>
      </c>
      <c r="R15">
        <f t="shared" si="0"/>
        <v>2.5617214915002187</v>
      </c>
      <c r="S15">
        <f t="shared" si="1"/>
        <v>2.5617214915002187</v>
      </c>
      <c r="V15">
        <v>1.1000000000000001</v>
      </c>
      <c r="W15">
        <f t="shared" ref="W15:W23" si="7">W14-(X$24*0.1)</f>
        <v>0.59</v>
      </c>
    </row>
    <row r="16" spans="1:24" x14ac:dyDescent="0.4">
      <c r="A16" s="11">
        <v>0.5</v>
      </c>
      <c r="B16" s="39">
        <f t="shared" si="5"/>
        <v>5.0187500000000007</v>
      </c>
      <c r="C16" s="39"/>
      <c r="E16" s="8"/>
      <c r="F16" s="10"/>
      <c r="G16" s="11">
        <v>0.5</v>
      </c>
      <c r="H16" s="40">
        <f t="shared" si="4"/>
        <v>2.9000000000000004</v>
      </c>
      <c r="I16" s="41"/>
      <c r="J16" s="34"/>
      <c r="K16" s="35"/>
      <c r="O16">
        <v>1.2</v>
      </c>
      <c r="P16">
        <f t="shared" si="6"/>
        <v>2.4984429830004369</v>
      </c>
      <c r="R16">
        <f t="shared" si="0"/>
        <v>2.4984429830004369</v>
      </c>
      <c r="S16">
        <f t="shared" si="1"/>
        <v>2.4984429830004369</v>
      </c>
      <c r="V16">
        <v>1.2</v>
      </c>
      <c r="W16">
        <f t="shared" si="7"/>
        <v>0.57999999999999996</v>
      </c>
    </row>
    <row r="17" spans="1:24" x14ac:dyDescent="0.4">
      <c r="A17" s="11">
        <v>0.6</v>
      </c>
      <c r="B17" s="39">
        <f t="shared" si="5"/>
        <v>4.5400000000000009</v>
      </c>
      <c r="C17" s="39"/>
      <c r="E17" s="8"/>
      <c r="F17" s="10"/>
      <c r="G17" s="11">
        <v>0.6</v>
      </c>
      <c r="H17" s="40">
        <f t="shared" si="4"/>
        <v>2.4400000000000004</v>
      </c>
      <c r="I17" s="41"/>
      <c r="J17" s="34"/>
      <c r="K17" s="35"/>
      <c r="O17">
        <v>1.3</v>
      </c>
      <c r="P17">
        <f t="shared" si="6"/>
        <v>2.4351644745006551</v>
      </c>
      <c r="R17">
        <f t="shared" si="0"/>
        <v>2.4351644745006551</v>
      </c>
      <c r="S17">
        <f t="shared" si="1"/>
        <v>2.4351644745006551</v>
      </c>
      <c r="V17">
        <v>1.3</v>
      </c>
      <c r="W17">
        <f t="shared" si="7"/>
        <v>0.56999999999999995</v>
      </c>
    </row>
    <row r="18" spans="1:24" x14ac:dyDescent="0.4">
      <c r="A18" s="11">
        <v>0.7</v>
      </c>
      <c r="B18" s="39">
        <f t="shared" si="5"/>
        <v>4.0612500000000011</v>
      </c>
      <c r="C18" s="39"/>
      <c r="E18" s="8"/>
      <c r="F18" s="10"/>
      <c r="G18" s="11">
        <v>0.7</v>
      </c>
      <c r="H18" s="40">
        <f t="shared" si="4"/>
        <v>1.9800000000000004</v>
      </c>
      <c r="I18" s="41"/>
      <c r="J18" s="34"/>
      <c r="K18" s="35"/>
      <c r="O18">
        <v>1.4</v>
      </c>
      <c r="P18">
        <f t="shared" si="6"/>
        <v>2.3718859660008733</v>
      </c>
      <c r="R18">
        <f t="shared" si="0"/>
        <v>2.3718859660008733</v>
      </c>
      <c r="S18">
        <f t="shared" si="1"/>
        <v>2.3718859660008733</v>
      </c>
      <c r="V18">
        <v>1.4</v>
      </c>
      <c r="W18">
        <f t="shared" si="7"/>
        <v>0.55999999999999994</v>
      </c>
    </row>
    <row r="19" spans="1:24" x14ac:dyDescent="0.4">
      <c r="A19" s="11">
        <v>0.8</v>
      </c>
      <c r="B19" s="39">
        <f t="shared" si="5"/>
        <v>3.5825000000000014</v>
      </c>
      <c r="C19" s="39"/>
      <c r="E19" s="8"/>
      <c r="F19" s="10"/>
      <c r="G19" s="11">
        <v>0.8</v>
      </c>
      <c r="H19" s="40">
        <f t="shared" si="4"/>
        <v>1.5200000000000005</v>
      </c>
      <c r="I19" s="41"/>
      <c r="J19" s="34"/>
      <c r="K19" s="35"/>
      <c r="O19">
        <v>1.5</v>
      </c>
      <c r="P19">
        <f t="shared" si="6"/>
        <v>2.3086074575010915</v>
      </c>
      <c r="R19">
        <f t="shared" si="0"/>
        <v>2.3086074575010915</v>
      </c>
      <c r="S19">
        <f t="shared" si="1"/>
        <v>2.3086074575010915</v>
      </c>
      <c r="V19">
        <v>1.5</v>
      </c>
      <c r="W19">
        <f t="shared" si="7"/>
        <v>0.54999999999999993</v>
      </c>
    </row>
    <row r="20" spans="1:24" x14ac:dyDescent="0.4">
      <c r="A20" s="11">
        <v>0.9</v>
      </c>
      <c r="B20" s="39">
        <f t="shared" si="5"/>
        <v>3.1037500000000016</v>
      </c>
      <c r="C20" s="39"/>
      <c r="E20" s="8"/>
      <c r="F20" s="10"/>
      <c r="G20" s="11">
        <v>0.9</v>
      </c>
      <c r="H20" s="40">
        <f t="shared" si="4"/>
        <v>1.0600000000000005</v>
      </c>
      <c r="I20" s="41"/>
      <c r="J20" s="34"/>
      <c r="K20" s="35"/>
      <c r="O20">
        <v>1.6</v>
      </c>
      <c r="P20">
        <f t="shared" si="6"/>
        <v>2.2453289490013097</v>
      </c>
      <c r="R20">
        <f t="shared" si="0"/>
        <v>2.2453289490013097</v>
      </c>
      <c r="S20">
        <f t="shared" si="1"/>
        <v>2.2453289490013097</v>
      </c>
      <c r="V20">
        <v>1.6</v>
      </c>
      <c r="W20">
        <f t="shared" si="7"/>
        <v>0.53999999999999992</v>
      </c>
    </row>
    <row r="21" spans="1:24" x14ac:dyDescent="0.4">
      <c r="A21" s="11">
        <v>1</v>
      </c>
      <c r="B21" s="39">
        <f t="shared" si="5"/>
        <v>2.6250000000000004</v>
      </c>
      <c r="C21" s="39"/>
      <c r="E21" s="8"/>
      <c r="F21" s="10"/>
      <c r="G21" s="11">
        <v>1</v>
      </c>
      <c r="H21" s="40">
        <f t="shared" si="4"/>
        <v>0.6</v>
      </c>
      <c r="I21" s="41"/>
      <c r="J21" s="34"/>
      <c r="K21" s="35"/>
      <c r="O21">
        <v>1.7</v>
      </c>
      <c r="P21">
        <f t="shared" si="6"/>
        <v>2.182050440501528</v>
      </c>
      <c r="R21">
        <f t="shared" si="0"/>
        <v>2.182050440501528</v>
      </c>
      <c r="S21">
        <f t="shared" si="1"/>
        <v>2.182050440501528</v>
      </c>
      <c r="V21">
        <v>1.7</v>
      </c>
      <c r="W21">
        <f t="shared" si="7"/>
        <v>0.52999999999999992</v>
      </c>
    </row>
    <row r="22" spans="1:24" x14ac:dyDescent="0.4">
      <c r="A22" s="11">
        <v>1.1000000000000001</v>
      </c>
      <c r="B22" s="39">
        <f t="shared" si="5"/>
        <v>2.5617214915002187</v>
      </c>
      <c r="C22" s="39"/>
      <c r="E22" s="8"/>
      <c r="F22" s="10"/>
      <c r="G22" s="11">
        <v>1.1000000000000001</v>
      </c>
      <c r="H22" s="40">
        <f t="shared" si="4"/>
        <v>0.59</v>
      </c>
      <c r="I22" s="41"/>
      <c r="J22" s="34"/>
      <c r="K22" s="35"/>
      <c r="O22">
        <v>1.8</v>
      </c>
      <c r="P22">
        <f t="shared" si="6"/>
        <v>2.1187719320017462</v>
      </c>
      <c r="R22">
        <f t="shared" si="0"/>
        <v>2.1187719320017462</v>
      </c>
      <c r="S22">
        <f t="shared" si="1"/>
        <v>2.1187719320017462</v>
      </c>
      <c r="V22">
        <v>1.8</v>
      </c>
      <c r="W22">
        <f t="shared" si="7"/>
        <v>0.51999999999999991</v>
      </c>
    </row>
    <row r="23" spans="1:24" x14ac:dyDescent="0.4">
      <c r="A23" s="11">
        <v>1.2</v>
      </c>
      <c r="B23" s="39">
        <f t="shared" si="5"/>
        <v>2.4984429830004369</v>
      </c>
      <c r="C23" s="39"/>
      <c r="E23" s="8"/>
      <c r="F23" s="10"/>
      <c r="G23" s="11">
        <v>1.2</v>
      </c>
      <c r="H23" s="40">
        <f t="shared" si="4"/>
        <v>0.57999999999999996</v>
      </c>
      <c r="I23" s="41"/>
      <c r="J23" s="34"/>
      <c r="K23" s="35"/>
      <c r="O23">
        <v>1.9</v>
      </c>
      <c r="P23">
        <f t="shared" si="6"/>
        <v>2.0554934235019644</v>
      </c>
      <c r="R23">
        <f t="shared" si="0"/>
        <v>2.0554934235019644</v>
      </c>
      <c r="S23">
        <f t="shared" si="1"/>
        <v>2.0554934235019644</v>
      </c>
      <c r="V23">
        <v>1.9</v>
      </c>
      <c r="W23">
        <f t="shared" si="7"/>
        <v>0.5099999999999999</v>
      </c>
    </row>
    <row r="24" spans="1:24" x14ac:dyDescent="0.4">
      <c r="A24" s="11">
        <v>1.3</v>
      </c>
      <c r="B24" s="39">
        <f t="shared" si="5"/>
        <v>2.4351644745006551</v>
      </c>
      <c r="C24" s="39"/>
      <c r="E24" s="8"/>
      <c r="F24" s="10"/>
      <c r="G24" s="11">
        <v>1.3</v>
      </c>
      <c r="H24" s="40">
        <f t="shared" si="4"/>
        <v>0.56999999999999995</v>
      </c>
      <c r="I24" s="41"/>
      <c r="J24" s="34"/>
      <c r="K24" s="35"/>
      <c r="O24">
        <v>2</v>
      </c>
      <c r="P24">
        <f>K6</f>
        <v>1.9922149150021822</v>
      </c>
      <c r="Q24">
        <f>P14-P24</f>
        <v>0.63278508499781827</v>
      </c>
      <c r="R24">
        <f t="shared" si="0"/>
        <v>1.9922149150021822</v>
      </c>
      <c r="S24">
        <f t="shared" si="1"/>
        <v>1.9922149150021822</v>
      </c>
      <c r="T24">
        <f>SUM(P14:P23)</f>
        <v>23.402467117509822</v>
      </c>
      <c r="V24">
        <v>2</v>
      </c>
      <c r="W24" s="12">
        <f>B6</f>
        <v>0.5</v>
      </c>
      <c r="X24">
        <f>W14-W24</f>
        <v>9.9999999999999978E-2</v>
      </c>
    </row>
    <row r="25" spans="1:24" x14ac:dyDescent="0.4">
      <c r="A25" s="11">
        <v>1.4</v>
      </c>
      <c r="B25" s="39">
        <f t="shared" si="5"/>
        <v>2.3718859660008733</v>
      </c>
      <c r="C25" s="39"/>
      <c r="E25" s="8"/>
      <c r="F25" s="10"/>
      <c r="G25" s="11">
        <v>1.4</v>
      </c>
      <c r="H25" s="40">
        <f t="shared" si="4"/>
        <v>0.55999999999999994</v>
      </c>
      <c r="I25" s="41"/>
      <c r="J25" s="34"/>
      <c r="K25" s="35"/>
    </row>
    <row r="26" spans="1:24" x14ac:dyDescent="0.4">
      <c r="A26" s="11">
        <v>1.5</v>
      </c>
      <c r="B26" s="39">
        <f t="shared" si="5"/>
        <v>2.3086074575010915</v>
      </c>
      <c r="C26" s="39"/>
      <c r="E26" s="8"/>
      <c r="F26" s="10"/>
      <c r="G26" s="11">
        <v>1.5</v>
      </c>
      <c r="H26" s="40">
        <f t="shared" si="4"/>
        <v>0.54999999999999993</v>
      </c>
      <c r="I26" s="41"/>
      <c r="J26" s="34"/>
      <c r="K26" s="35"/>
    </row>
    <row r="27" spans="1:24" x14ac:dyDescent="0.4">
      <c r="A27" s="11">
        <v>1.6</v>
      </c>
      <c r="B27" s="39">
        <f t="shared" si="5"/>
        <v>2.2453289490013097</v>
      </c>
      <c r="C27" s="39"/>
      <c r="E27" s="8"/>
      <c r="F27" s="10"/>
      <c r="G27" s="11">
        <v>1.6</v>
      </c>
      <c r="H27" s="40">
        <f t="shared" si="4"/>
        <v>0.53999999999999992</v>
      </c>
      <c r="I27" s="41"/>
      <c r="J27" s="34"/>
      <c r="K27" s="35"/>
    </row>
    <row r="28" spans="1:24" x14ac:dyDescent="0.4">
      <c r="A28" s="11">
        <v>1.7</v>
      </c>
      <c r="B28" s="39">
        <f t="shared" si="5"/>
        <v>2.182050440501528</v>
      </c>
      <c r="C28" s="39"/>
      <c r="E28" s="8"/>
      <c r="F28" s="10"/>
      <c r="G28" s="11">
        <v>1.7</v>
      </c>
      <c r="H28" s="40">
        <f t="shared" si="4"/>
        <v>0.52999999999999992</v>
      </c>
      <c r="I28" s="41"/>
      <c r="J28" s="34"/>
      <c r="K28" s="35"/>
    </row>
    <row r="29" spans="1:24" x14ac:dyDescent="0.4">
      <c r="A29" s="11">
        <v>1.8</v>
      </c>
      <c r="B29" s="39">
        <f t="shared" si="5"/>
        <v>2.1187719320017462</v>
      </c>
      <c r="C29" s="39"/>
      <c r="E29" s="8"/>
      <c r="F29" s="10"/>
      <c r="G29" s="11">
        <v>1.8</v>
      </c>
      <c r="H29" s="40">
        <f t="shared" si="4"/>
        <v>0.51999999999999991</v>
      </c>
      <c r="I29" s="41"/>
      <c r="J29" s="34"/>
      <c r="K29" s="35"/>
    </row>
    <row r="30" spans="1:24" x14ac:dyDescent="0.4">
      <c r="A30" s="11">
        <v>1.9</v>
      </c>
      <c r="B30" s="39">
        <f t="shared" si="5"/>
        <v>2.0554934235019644</v>
      </c>
      <c r="C30" s="39"/>
      <c r="E30" s="8"/>
      <c r="F30" s="10"/>
      <c r="G30" s="11">
        <v>1.9</v>
      </c>
      <c r="H30" s="40">
        <f t="shared" si="4"/>
        <v>0.5099999999999999</v>
      </c>
      <c r="I30" s="41"/>
      <c r="J30" s="34"/>
      <c r="K30" s="35"/>
    </row>
    <row r="31" spans="1:24" ht="19.5" thickBot="1" x14ac:dyDescent="0.45">
      <c r="A31" s="9">
        <v>2</v>
      </c>
      <c r="B31" s="31">
        <f t="shared" si="5"/>
        <v>1.9922149150021822</v>
      </c>
      <c r="C31" s="31"/>
      <c r="E31" s="8"/>
      <c r="F31" s="10"/>
      <c r="G31" s="9">
        <v>2</v>
      </c>
      <c r="H31" s="32">
        <f t="shared" si="4"/>
        <v>0.5</v>
      </c>
      <c r="I31" s="33"/>
      <c r="J31" s="34"/>
      <c r="K31" s="35"/>
    </row>
    <row r="32" spans="1:24" ht="19.5" thickTop="1" x14ac:dyDescent="0.4">
      <c r="A32" s="6" t="s">
        <v>11</v>
      </c>
      <c r="B32" s="36">
        <f>SUM(B11:C31)</f>
        <v>77.975932032512006</v>
      </c>
      <c r="C32" s="36"/>
      <c r="E32" s="8"/>
      <c r="F32" s="7"/>
      <c r="G32" s="6" t="s">
        <v>11</v>
      </c>
      <c r="H32" s="36">
        <f>SUM(H11:I31)</f>
        <v>37.350000000000009</v>
      </c>
      <c r="I32" s="36"/>
      <c r="J32" s="37"/>
      <c r="K32" s="38"/>
    </row>
    <row r="35" spans="1:11" ht="72" customHeight="1" x14ac:dyDescent="0.4">
      <c r="A35" s="30" t="s">
        <v>19</v>
      </c>
      <c r="B35" s="30"/>
      <c r="C35" s="30"/>
      <c r="D35" s="30"/>
      <c r="E35" s="30"/>
      <c r="F35" s="30"/>
      <c r="G35" s="30"/>
      <c r="H35" s="30"/>
      <c r="I35" s="30"/>
      <c r="J35" s="30"/>
      <c r="K35" s="30"/>
    </row>
    <row r="36" spans="1:11" ht="18" customHeight="1" x14ac:dyDescent="0.4">
      <c r="A36" s="30"/>
      <c r="B36" s="30"/>
      <c r="C36" s="30"/>
      <c r="D36" s="30"/>
      <c r="E36" s="30"/>
      <c r="F36" s="30"/>
      <c r="G36" s="30"/>
      <c r="H36" s="30"/>
      <c r="I36" s="30"/>
      <c r="J36" s="30"/>
      <c r="K36" s="30"/>
    </row>
    <row r="37" spans="1:11" ht="18" customHeight="1" x14ac:dyDescent="0.4">
      <c r="A37" s="30"/>
      <c r="B37" s="30"/>
      <c r="C37" s="30"/>
      <c r="D37" s="30"/>
      <c r="E37" s="30"/>
      <c r="F37" s="30"/>
      <c r="G37" s="30"/>
      <c r="H37" s="30"/>
      <c r="I37" s="30"/>
      <c r="J37" s="30"/>
      <c r="K37" s="30"/>
    </row>
    <row r="38" spans="1:11" ht="18" customHeight="1" x14ac:dyDescent="0.4">
      <c r="A38" s="30"/>
      <c r="B38" s="30"/>
      <c r="C38" s="30"/>
      <c r="D38" s="30"/>
      <c r="E38" s="30"/>
      <c r="F38" s="30"/>
      <c r="G38" s="30"/>
      <c r="H38" s="30"/>
      <c r="I38" s="30"/>
      <c r="J38" s="30"/>
      <c r="K38" s="30"/>
    </row>
    <row r="39" spans="1:11" ht="18" customHeight="1" x14ac:dyDescent="0.4">
      <c r="A39" s="30"/>
      <c r="B39" s="30"/>
      <c r="C39" s="30"/>
      <c r="D39" s="30"/>
      <c r="E39" s="30"/>
      <c r="F39" s="30"/>
      <c r="G39" s="30"/>
      <c r="H39" s="30"/>
      <c r="I39" s="30"/>
      <c r="J39" s="30"/>
      <c r="K39" s="30"/>
    </row>
    <row r="40" spans="1:11" ht="18" customHeight="1" x14ac:dyDescent="0.4">
      <c r="A40" s="30"/>
      <c r="B40" s="30"/>
      <c r="C40" s="30"/>
      <c r="D40" s="30"/>
      <c r="E40" s="30"/>
      <c r="F40" s="30"/>
      <c r="G40" s="30"/>
      <c r="H40" s="30"/>
      <c r="I40" s="30"/>
      <c r="J40" s="30"/>
      <c r="K40" s="30"/>
    </row>
    <row r="41" spans="1:11" ht="18" customHeight="1" x14ac:dyDescent="0.4">
      <c r="A41" s="30"/>
      <c r="B41" s="30"/>
      <c r="C41" s="30"/>
      <c r="D41" s="30"/>
      <c r="E41" s="30"/>
      <c r="F41" s="30"/>
      <c r="G41" s="30"/>
      <c r="H41" s="30"/>
      <c r="I41" s="30"/>
      <c r="J41" s="30"/>
      <c r="K41" s="30"/>
    </row>
    <row r="42" spans="1:11" x14ac:dyDescent="0.4">
      <c r="A42" s="30"/>
      <c r="B42" s="30"/>
      <c r="C42" s="30"/>
      <c r="D42" s="30"/>
      <c r="E42" s="30"/>
      <c r="F42" s="30"/>
      <c r="G42" s="30"/>
      <c r="H42" s="30"/>
      <c r="I42" s="30"/>
      <c r="J42" s="30"/>
      <c r="K42" s="30"/>
    </row>
    <row r="43" spans="1:11" x14ac:dyDescent="0.4">
      <c r="A43" s="30"/>
      <c r="B43" s="30"/>
      <c r="C43" s="30"/>
      <c r="D43" s="30"/>
      <c r="E43" s="30"/>
      <c r="F43" s="30"/>
      <c r="G43" s="30"/>
      <c r="H43" s="30"/>
      <c r="I43" s="30"/>
      <c r="J43" s="30"/>
      <c r="K43" s="30"/>
    </row>
    <row r="44" spans="1:11" x14ac:dyDescent="0.4">
      <c r="A44" s="30"/>
      <c r="B44" s="30"/>
      <c r="C44" s="30"/>
      <c r="D44" s="30"/>
      <c r="E44" s="30"/>
      <c r="F44" s="30"/>
      <c r="G44" s="30"/>
      <c r="H44" s="30"/>
      <c r="I44" s="30"/>
      <c r="J44" s="30"/>
      <c r="K44" s="30"/>
    </row>
    <row r="45" spans="1:11" x14ac:dyDescent="0.4">
      <c r="A45" s="1"/>
      <c r="B45" s="1"/>
      <c r="C45" s="1"/>
      <c r="D45" s="1"/>
      <c r="E45" s="1"/>
      <c r="F45" s="1"/>
      <c r="G45" s="1"/>
      <c r="H45" s="1"/>
      <c r="I45" s="1"/>
      <c r="J45" s="1"/>
      <c r="K45" s="1"/>
    </row>
  </sheetData>
  <mergeCells count="73">
    <mergeCell ref="A35:K44"/>
    <mergeCell ref="B32:C32"/>
    <mergeCell ref="H32:I32"/>
    <mergeCell ref="J32:K32"/>
    <mergeCell ref="B30:C30"/>
    <mergeCell ref="H30:I30"/>
    <mergeCell ref="J30:K30"/>
    <mergeCell ref="B31:C31"/>
    <mergeCell ref="H31:I31"/>
    <mergeCell ref="J31:K31"/>
    <mergeCell ref="B28:C28"/>
    <mergeCell ref="H28:I28"/>
    <mergeCell ref="J28:K28"/>
    <mergeCell ref="B29:C29"/>
    <mergeCell ref="H29:I29"/>
    <mergeCell ref="J29:K29"/>
    <mergeCell ref="B26:C26"/>
    <mergeCell ref="H26:I26"/>
    <mergeCell ref="J26:K26"/>
    <mergeCell ref="B27:C27"/>
    <mergeCell ref="H27:I27"/>
    <mergeCell ref="J27:K27"/>
    <mergeCell ref="B24:C24"/>
    <mergeCell ref="H24:I24"/>
    <mergeCell ref="J24:K24"/>
    <mergeCell ref="B25:C25"/>
    <mergeCell ref="H25:I25"/>
    <mergeCell ref="J25:K25"/>
    <mergeCell ref="B22:C22"/>
    <mergeCell ref="H22:I22"/>
    <mergeCell ref="J22:K22"/>
    <mergeCell ref="B23:C23"/>
    <mergeCell ref="H23:I23"/>
    <mergeCell ref="J23:K23"/>
    <mergeCell ref="B20:C20"/>
    <mergeCell ref="H20:I20"/>
    <mergeCell ref="J20:K20"/>
    <mergeCell ref="B21:C21"/>
    <mergeCell ref="H21:I21"/>
    <mergeCell ref="J21:K21"/>
    <mergeCell ref="B18:C18"/>
    <mergeCell ref="H18:I18"/>
    <mergeCell ref="J18:K18"/>
    <mergeCell ref="B19:C19"/>
    <mergeCell ref="H19:I19"/>
    <mergeCell ref="J19:K19"/>
    <mergeCell ref="A2:A3"/>
    <mergeCell ref="A9:C9"/>
    <mergeCell ref="G9:I9"/>
    <mergeCell ref="B10:C10"/>
    <mergeCell ref="H10:I10"/>
    <mergeCell ref="B14:C14"/>
    <mergeCell ref="H14:I14"/>
    <mergeCell ref="B15:C15"/>
    <mergeCell ref="H15:I15"/>
    <mergeCell ref="J10:K10"/>
    <mergeCell ref="J11:K11"/>
    <mergeCell ref="J12:K12"/>
    <mergeCell ref="J13:K13"/>
    <mergeCell ref="J14:K14"/>
    <mergeCell ref="J15:K15"/>
    <mergeCell ref="B11:C11"/>
    <mergeCell ref="H11:I11"/>
    <mergeCell ref="B12:C12"/>
    <mergeCell ref="H12:I12"/>
    <mergeCell ref="B13:C13"/>
    <mergeCell ref="H13:I13"/>
    <mergeCell ref="B16:C16"/>
    <mergeCell ref="H16:I16"/>
    <mergeCell ref="J16:K16"/>
    <mergeCell ref="B17:C17"/>
    <mergeCell ref="H17:I17"/>
    <mergeCell ref="J17:K17"/>
  </mergeCells>
  <phoneticPr fontId="1"/>
  <printOptions horizontalCentered="1"/>
  <pageMargins left="0.70866141732283472" right="0.70866141732283472" top="0.74803149606299213" bottom="0.74803149606299213" header="0.31496062992125984" footer="0.31496062992125984"/>
  <pageSetup paperSize="9" scale="65" orientation="portrait" r:id="rId1"/>
  <colBreaks count="1" manualBreakCount="1">
    <brk id="11" max="1048575" man="1"/>
  </colBreaks>
  <ignoredErrors>
    <ignoredError sqref="K4:K6"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86352-4DB5-4DE5-A185-BE245A313E81}">
  <dimension ref="A1:H45"/>
  <sheetViews>
    <sheetView tabSelected="1" view="pageBreakPreview" zoomScale="70" zoomScaleNormal="85" zoomScaleSheetLayoutView="70" workbookViewId="0">
      <selection activeCell="K5" sqref="K5"/>
    </sheetView>
  </sheetViews>
  <sheetFormatPr defaultRowHeight="18.75" x14ac:dyDescent="0.4"/>
  <cols>
    <col min="1" max="1" width="18.25" bestFit="1" customWidth="1"/>
    <col min="2" max="5" width="18.25" customWidth="1"/>
    <col min="6" max="6" width="22.625" bestFit="1" customWidth="1"/>
  </cols>
  <sheetData>
    <row r="1" spans="1:8" ht="36" customHeight="1" x14ac:dyDescent="0.4">
      <c r="A1" s="5" t="s">
        <v>37</v>
      </c>
      <c r="B1" s="5"/>
      <c r="C1" s="5"/>
      <c r="D1" s="5"/>
      <c r="E1" s="5"/>
      <c r="F1" s="5"/>
    </row>
    <row r="2" spans="1:8" ht="56.25" x14ac:dyDescent="0.4">
      <c r="A2" s="17" t="s">
        <v>18</v>
      </c>
      <c r="B2" s="22" t="s">
        <v>41</v>
      </c>
      <c r="C2" s="17" t="s">
        <v>24</v>
      </c>
      <c r="D2" s="22" t="s">
        <v>42</v>
      </c>
      <c r="E2" s="22" t="s">
        <v>43</v>
      </c>
      <c r="F2" s="22" t="s">
        <v>39</v>
      </c>
    </row>
    <row r="3" spans="1:8" ht="36" customHeight="1" x14ac:dyDescent="0.4">
      <c r="A3" s="23">
        <v>45470</v>
      </c>
      <c r="B3" s="22">
        <v>79.30000000000004</v>
      </c>
      <c r="C3" s="50">
        <f>ROUNDDOWN(B5/B3,4)</f>
        <v>0.88129999999999997</v>
      </c>
      <c r="D3" s="27"/>
      <c r="E3" s="27"/>
      <c r="F3" s="27"/>
      <c r="H3" s="1" t="s">
        <v>20</v>
      </c>
    </row>
    <row r="4" spans="1:8" ht="36" customHeight="1" x14ac:dyDescent="0.4">
      <c r="A4" s="23">
        <v>45703</v>
      </c>
      <c r="B4" s="22">
        <v>77.337499999999991</v>
      </c>
      <c r="C4" s="50"/>
      <c r="D4" s="27"/>
      <c r="E4" s="27"/>
      <c r="F4" s="27"/>
      <c r="H4" s="25" t="s">
        <v>21</v>
      </c>
    </row>
    <row r="5" spans="1:8" ht="36" customHeight="1" x14ac:dyDescent="0.4">
      <c r="A5" s="23">
        <v>45785</v>
      </c>
      <c r="B5" s="22">
        <v>69.893749999999997</v>
      </c>
      <c r="C5" s="50"/>
      <c r="D5" s="27"/>
      <c r="E5" s="27"/>
      <c r="F5" s="27"/>
      <c r="G5">
        <f>B3*C3</f>
        <v>69.887090000000029</v>
      </c>
      <c r="H5" s="26" t="s">
        <v>22</v>
      </c>
    </row>
    <row r="6" spans="1:8" ht="36" customHeight="1" x14ac:dyDescent="0.4">
      <c r="A6" s="23">
        <v>45867</v>
      </c>
      <c r="B6" s="17">
        <v>77.975932032512006</v>
      </c>
      <c r="C6" s="27"/>
      <c r="D6" s="27"/>
      <c r="E6" s="27"/>
      <c r="F6" s="27"/>
      <c r="H6" s="26" t="s">
        <v>23</v>
      </c>
    </row>
    <row r="7" spans="1:8" ht="36" customHeight="1" x14ac:dyDescent="0.4">
      <c r="A7" s="28"/>
      <c r="B7" s="27"/>
      <c r="C7" s="27"/>
      <c r="D7" s="17">
        <f>B6*C3</f>
        <v>68.720188900252822</v>
      </c>
      <c r="E7" s="17">
        <f>AVERAGE(B6,D7)</f>
        <v>73.348060466382407</v>
      </c>
      <c r="F7" s="17">
        <f>ROUNDDOWN((0.0774*E7)-1.3447,2)</f>
        <v>4.33</v>
      </c>
      <c r="G7" s="24"/>
    </row>
    <row r="8" spans="1:8" ht="36" customHeight="1" x14ac:dyDescent="0.4"/>
    <row r="9" spans="1:8" ht="36" customHeight="1" x14ac:dyDescent="0.4">
      <c r="A9" s="5" t="s">
        <v>38</v>
      </c>
      <c r="B9" s="5"/>
      <c r="C9" s="5"/>
      <c r="D9" s="5"/>
      <c r="E9" s="5"/>
      <c r="F9" s="5"/>
    </row>
    <row r="10" spans="1:8" ht="56.25" x14ac:dyDescent="0.4">
      <c r="A10" s="17" t="s">
        <v>18</v>
      </c>
      <c r="B10" s="22" t="s">
        <v>44</v>
      </c>
      <c r="C10" s="17" t="s">
        <v>24</v>
      </c>
      <c r="D10" s="22" t="s">
        <v>42</v>
      </c>
      <c r="E10" s="22" t="s">
        <v>43</v>
      </c>
      <c r="F10" s="22" t="s">
        <v>39</v>
      </c>
    </row>
    <row r="11" spans="1:8" ht="36" customHeight="1" x14ac:dyDescent="0.4">
      <c r="A11" s="23">
        <v>45470</v>
      </c>
      <c r="B11" s="22">
        <v>38.649999999999984</v>
      </c>
      <c r="C11" s="50">
        <f>ROUNDDOWN(B13/B11,4)</f>
        <v>0.6623</v>
      </c>
      <c r="D11" s="27"/>
      <c r="E11" s="27"/>
      <c r="F11" s="27"/>
    </row>
    <row r="12" spans="1:8" ht="36" customHeight="1" x14ac:dyDescent="0.4">
      <c r="A12" s="23">
        <v>45703</v>
      </c>
      <c r="B12" s="17">
        <v>46.599999999999994</v>
      </c>
      <c r="C12" s="50"/>
      <c r="D12" s="27"/>
      <c r="E12" s="27"/>
      <c r="F12" s="27"/>
    </row>
    <row r="13" spans="1:8" ht="36" customHeight="1" x14ac:dyDescent="0.4">
      <c r="A13" s="23">
        <v>45785</v>
      </c>
      <c r="B13" s="17">
        <v>25.6</v>
      </c>
      <c r="C13" s="50"/>
      <c r="D13" s="27"/>
      <c r="E13" s="27"/>
      <c r="F13" s="27"/>
    </row>
    <row r="14" spans="1:8" ht="36" customHeight="1" x14ac:dyDescent="0.4">
      <c r="A14" s="23">
        <v>45867</v>
      </c>
      <c r="B14" s="17">
        <v>37.350000000000009</v>
      </c>
      <c r="C14" s="27"/>
      <c r="D14" s="27"/>
      <c r="E14" s="27"/>
      <c r="F14" s="27"/>
    </row>
    <row r="15" spans="1:8" ht="36" customHeight="1" x14ac:dyDescent="0.4">
      <c r="A15" s="27"/>
      <c r="B15" s="27"/>
      <c r="C15" s="27"/>
      <c r="D15" s="17">
        <f>B14*C11</f>
        <v>24.736905000000007</v>
      </c>
      <c r="E15" s="17">
        <f>AVERAGE(B14,D15)</f>
        <v>31.043452500000008</v>
      </c>
      <c r="F15" s="17">
        <f>ROUNDDOWN((0.0774*E15)-1.3447,2)</f>
        <v>1.05</v>
      </c>
    </row>
    <row r="38" spans="1:6" x14ac:dyDescent="0.4">
      <c r="A38" s="30" t="s">
        <v>40</v>
      </c>
      <c r="B38" s="30"/>
      <c r="C38" s="30"/>
      <c r="D38" s="30"/>
      <c r="E38" s="30"/>
      <c r="F38" s="30"/>
    </row>
    <row r="39" spans="1:6" ht="18.75" customHeight="1" x14ac:dyDescent="0.4">
      <c r="A39" s="30"/>
      <c r="B39" s="30"/>
      <c r="C39" s="30"/>
      <c r="D39" s="30"/>
      <c r="E39" s="30"/>
      <c r="F39" s="30"/>
    </row>
    <row r="40" spans="1:6" x14ac:dyDescent="0.4">
      <c r="A40" s="30"/>
      <c r="B40" s="30"/>
      <c r="C40" s="30"/>
      <c r="D40" s="30"/>
      <c r="E40" s="30"/>
      <c r="F40" s="30"/>
    </row>
    <row r="41" spans="1:6" x14ac:dyDescent="0.4">
      <c r="A41" s="30"/>
      <c r="B41" s="30"/>
      <c r="C41" s="30"/>
      <c r="D41" s="30"/>
      <c r="E41" s="30"/>
      <c r="F41" s="30"/>
    </row>
    <row r="42" spans="1:6" x14ac:dyDescent="0.4">
      <c r="A42" s="30"/>
      <c r="B42" s="30"/>
      <c r="C42" s="30"/>
      <c r="D42" s="30"/>
      <c r="E42" s="30"/>
      <c r="F42" s="30"/>
    </row>
    <row r="43" spans="1:6" x14ac:dyDescent="0.4">
      <c r="A43" s="30"/>
      <c r="B43" s="30"/>
      <c r="C43" s="30"/>
      <c r="D43" s="30"/>
      <c r="E43" s="30"/>
      <c r="F43" s="30"/>
    </row>
    <row r="44" spans="1:6" x14ac:dyDescent="0.4">
      <c r="A44" s="30"/>
      <c r="B44" s="30"/>
      <c r="C44" s="30"/>
      <c r="D44" s="30"/>
      <c r="E44" s="30"/>
      <c r="F44" s="30"/>
    </row>
    <row r="45" spans="1:6" x14ac:dyDescent="0.4">
      <c r="A45" s="30"/>
      <c r="B45" s="30"/>
      <c r="C45" s="30"/>
      <c r="D45" s="30"/>
      <c r="E45" s="30"/>
      <c r="F45" s="30"/>
    </row>
  </sheetData>
  <mergeCells count="3">
    <mergeCell ref="A38:F45"/>
    <mergeCell ref="C3:C5"/>
    <mergeCell ref="C11:C13"/>
  </mergeCells>
  <phoneticPr fontId="1"/>
  <pageMargins left="0.70866141732283472" right="0.70866141732283472" top="0.74803149606299213" bottom="0.74803149606299213" header="0.31496062992125984" footer="0.31496062992125984"/>
  <pageSetup paperSize="9"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240627結果</vt:lpstr>
      <vt:lpstr>250215結果</vt:lpstr>
      <vt:lpstr>250508結果</vt:lpstr>
      <vt:lpstr>250729結果</vt:lpstr>
      <vt:lpstr>クロロフィル量経年変化</vt:lpstr>
      <vt:lpstr>'240627結果'!Print_Area</vt:lpstr>
      <vt:lpstr>'250215結果'!Print_Area</vt:lpstr>
      <vt:lpstr>'250508結果'!Print_Area</vt:lpstr>
      <vt:lpstr>'250729結果'!Print_Area</vt:lpstr>
      <vt:lpstr>クロロフィル量経年変化!Print_Area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望海 鈴木</dc:creator>
  <cp:lastModifiedBy>マウス フォン</cp:lastModifiedBy>
  <cp:lastPrinted>2025-09-12T02:50:55Z</cp:lastPrinted>
  <dcterms:created xsi:type="dcterms:W3CDTF">2025-02-17T02:26:05Z</dcterms:created>
  <dcterms:modified xsi:type="dcterms:W3CDTF">2025-09-12T02:51:12Z</dcterms:modified>
</cp:coreProperties>
</file>